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KIELCE\JACEK\OZE JST\Nowe wzory\"/>
    </mc:Choice>
  </mc:AlternateContent>
  <xr:revisionPtr revIDLastSave="0" documentId="13_ncr:1_{4214E400-C7E0-4F76-9D76-0960FDB3B9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Efektywnosc!$B$2:$U$60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2" l="1"/>
  <c r="C48" i="2"/>
  <c r="D49" i="2" l="1"/>
  <c r="D25" i="3"/>
  <c r="D24" i="3"/>
  <c r="D18" i="3"/>
  <c r="D17" i="3"/>
  <c r="D20" i="2" l="1"/>
  <c r="G20" i="1" l="1"/>
  <c r="H20" i="1"/>
  <c r="H19" i="1"/>
  <c r="G19" i="1"/>
  <c r="G13" i="1" l="1"/>
  <c r="G25" i="1"/>
  <c r="G39" i="1" s="1"/>
  <c r="G53" i="1" s="1"/>
  <c r="H25" i="1"/>
  <c r="H39" i="1" s="1"/>
  <c r="H53" i="1" s="1"/>
  <c r="F25" i="1"/>
  <c r="F39" i="1" s="1"/>
  <c r="F53" i="1" s="1"/>
  <c r="G21" i="1"/>
  <c r="H21" i="1"/>
  <c r="H13" i="1"/>
  <c r="T55" i="1" l="1"/>
  <c r="U55" i="1"/>
  <c r="T28" i="1"/>
  <c r="T42" i="1" s="1"/>
  <c r="U28" i="1"/>
  <c r="U42" i="1" s="1"/>
  <c r="D15" i="2"/>
  <c r="D24" i="2" s="1"/>
  <c r="F12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F29" i="1"/>
  <c r="F30" i="1" s="1"/>
  <c r="F32" i="1" s="1"/>
  <c r="F56" i="1" s="1"/>
  <c r="G28" i="1"/>
  <c r="F11" i="1"/>
  <c r="F6" i="1"/>
  <c r="F18" i="1" s="1"/>
  <c r="E58" i="1"/>
  <c r="C58" i="1"/>
  <c r="D57" i="1"/>
  <c r="D56" i="1"/>
  <c r="S55" i="1"/>
  <c r="R55" i="1"/>
  <c r="Q55" i="1"/>
  <c r="P55" i="1"/>
  <c r="O55" i="1"/>
  <c r="N55" i="1"/>
  <c r="M55" i="1"/>
  <c r="L55" i="1"/>
  <c r="K55" i="1"/>
  <c r="J55" i="1"/>
  <c r="D55" i="1"/>
  <c r="C55" i="1"/>
  <c r="I41" i="1"/>
  <c r="I55" i="1" s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10" i="1"/>
  <c r="E9" i="1"/>
  <c r="F19" i="1" l="1"/>
  <c r="E19" i="1" s="1"/>
  <c r="F13" i="1"/>
  <c r="F41" i="1" s="1"/>
  <c r="F20" i="1"/>
  <c r="E20" i="1" s="1"/>
  <c r="T44" i="1"/>
  <c r="U30" i="1"/>
  <c r="U44" i="1" s="1"/>
  <c r="F24" i="1"/>
  <c r="F38" i="1" s="1"/>
  <c r="F52" i="1" s="1"/>
  <c r="F45" i="1"/>
  <c r="G6" i="1"/>
  <c r="H6" i="1" s="1"/>
  <c r="H18" i="1" s="1"/>
  <c r="G41" i="1"/>
  <c r="E11" i="1"/>
  <c r="E14" i="1" s="1"/>
  <c r="E12" i="1"/>
  <c r="E15" i="1" s="1"/>
  <c r="H41" i="1"/>
  <c r="J42" i="1"/>
  <c r="N42" i="1"/>
  <c r="R42" i="1"/>
  <c r="K42" i="1"/>
  <c r="S42" i="1"/>
  <c r="F44" i="1"/>
  <c r="G29" i="1"/>
  <c r="G43" i="1" s="1"/>
  <c r="O42" i="1"/>
  <c r="F43" i="1"/>
  <c r="L42" i="1"/>
  <c r="P42" i="1"/>
  <c r="I42" i="1"/>
  <c r="M42" i="1"/>
  <c r="Q42" i="1"/>
  <c r="G55" i="1" l="1"/>
  <c r="G42" i="1"/>
  <c r="H24" i="1"/>
  <c r="H38" i="1" s="1"/>
  <c r="H52" i="1" s="1"/>
  <c r="I6" i="1"/>
  <c r="I18" i="1" s="1"/>
  <c r="I24" i="1" s="1"/>
  <c r="G18" i="1"/>
  <c r="H29" i="1"/>
  <c r="F21" i="1"/>
  <c r="E13" i="1"/>
  <c r="H55" i="1"/>
  <c r="H42" i="1"/>
  <c r="E41" i="1"/>
  <c r="F55" i="1"/>
  <c r="F57" i="1" s="1"/>
  <c r="F42" i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G24" i="1"/>
  <c r="G38" i="1" s="1"/>
  <c r="G52" i="1" s="1"/>
  <c r="E46" i="1"/>
  <c r="E21" i="1"/>
  <c r="E34" i="1" s="1"/>
  <c r="I29" i="1"/>
  <c r="H43" i="1"/>
  <c r="E42" i="1"/>
  <c r="J18" i="1"/>
  <c r="K18" i="1" l="1"/>
  <c r="J24" i="1"/>
  <c r="I43" i="1"/>
  <c r="J29" i="1"/>
  <c r="L18" i="1" l="1"/>
  <c r="K24" i="1"/>
  <c r="I38" i="1"/>
  <c r="K29" i="1"/>
  <c r="J43" i="1"/>
  <c r="M18" i="1" l="1"/>
  <c r="L24" i="1"/>
  <c r="L29" i="1"/>
  <c r="K43" i="1"/>
  <c r="J38" i="1"/>
  <c r="I52" i="1"/>
  <c r="N18" i="1" l="1"/>
  <c r="M24" i="1"/>
  <c r="J52" i="1"/>
  <c r="K38" i="1"/>
  <c r="M29" i="1"/>
  <c r="L43" i="1"/>
  <c r="O18" i="1" l="1"/>
  <c r="N24" i="1"/>
  <c r="N29" i="1"/>
  <c r="M43" i="1"/>
  <c r="K52" i="1"/>
  <c r="L38" i="1"/>
  <c r="P18" i="1" l="1"/>
  <c r="O24" i="1"/>
  <c r="O29" i="1"/>
  <c r="N43" i="1"/>
  <c r="L52" i="1"/>
  <c r="M38" i="1"/>
  <c r="Q18" i="1" l="1"/>
  <c r="P24" i="1"/>
  <c r="P29" i="1"/>
  <c r="O43" i="1"/>
  <c r="N38" i="1"/>
  <c r="M52" i="1"/>
  <c r="R18" i="1" l="1"/>
  <c r="Q24" i="1"/>
  <c r="N52" i="1"/>
  <c r="O38" i="1"/>
  <c r="Q29" i="1"/>
  <c r="P43" i="1"/>
  <c r="S18" i="1" l="1"/>
  <c r="T18" i="1" s="1"/>
  <c r="R24" i="1"/>
  <c r="Q43" i="1"/>
  <c r="R29" i="1"/>
  <c r="O52" i="1"/>
  <c r="P38" i="1"/>
  <c r="T24" i="1" l="1"/>
  <c r="U18" i="1"/>
  <c r="U24" i="1" s="1"/>
  <c r="S24" i="1"/>
  <c r="S29" i="1"/>
  <c r="T29" i="1" s="1"/>
  <c r="R43" i="1"/>
  <c r="P52" i="1"/>
  <c r="Q38" i="1"/>
  <c r="U29" i="1" l="1"/>
  <c r="T43" i="1"/>
  <c r="T32" i="1"/>
  <c r="S43" i="1"/>
  <c r="R38" i="1"/>
  <c r="Q52" i="1"/>
  <c r="T56" i="1" l="1"/>
  <c r="T57" i="1" s="1"/>
  <c r="T45" i="1"/>
  <c r="U43" i="1"/>
  <c r="U32" i="1"/>
  <c r="R52" i="1"/>
  <c r="S38" i="1"/>
  <c r="T38" i="1" s="1"/>
  <c r="U45" i="1" l="1"/>
  <c r="U56" i="1"/>
  <c r="U57" i="1" s="1"/>
  <c r="T52" i="1"/>
  <c r="U38" i="1"/>
  <c r="U52" i="1" s="1"/>
  <c r="E47" i="1"/>
  <c r="S52" i="1"/>
  <c r="G44" i="1" l="1"/>
  <c r="G32" i="1"/>
  <c r="G56" i="1" l="1"/>
  <c r="E33" i="1"/>
  <c r="G45" i="1"/>
  <c r="H44" i="1"/>
  <c r="H32" i="1"/>
  <c r="H56" i="1" s="1"/>
  <c r="G57" i="1" l="1"/>
  <c r="H57" i="1"/>
  <c r="H45" i="1"/>
  <c r="R44" i="1"/>
  <c r="P44" i="1"/>
  <c r="Q44" i="1"/>
  <c r="J44" i="1"/>
  <c r="S44" i="1"/>
  <c r="O44" i="1"/>
  <c r="O32" i="1"/>
  <c r="O45" i="1" s="1"/>
  <c r="L44" i="1"/>
  <c r="L32" i="1"/>
  <c r="L45" i="1" s="1"/>
  <c r="K44" i="1"/>
  <c r="K32" i="1"/>
  <c r="K45" i="1" s="1"/>
  <c r="N44" i="1"/>
  <c r="I44" i="1"/>
  <c r="Q32" i="1"/>
  <c r="Q56" i="1" s="1"/>
  <c r="Q57" i="1" s="1"/>
  <c r="S32" i="1"/>
  <c r="S45" i="1" s="1"/>
  <c r="J32" i="1"/>
  <c r="J56" i="1" s="1"/>
  <c r="J57" i="1" s="1"/>
  <c r="R32" i="1"/>
  <c r="R45" i="1" s="1"/>
  <c r="P32" i="1"/>
  <c r="P56" i="1" s="1"/>
  <c r="P57" i="1" s="1"/>
  <c r="N32" i="1"/>
  <c r="N45" i="1" s="1"/>
  <c r="M44" i="1"/>
  <c r="M32" i="1"/>
  <c r="M45" i="1" s="1"/>
  <c r="I32" i="1"/>
  <c r="I45" i="1" s="1"/>
  <c r="R56" i="1" l="1"/>
  <c r="R57" i="1" s="1"/>
  <c r="S56" i="1"/>
  <c r="S57" i="1" s="1"/>
  <c r="M56" i="1"/>
  <c r="M57" i="1" s="1"/>
  <c r="E48" i="1"/>
  <c r="J45" i="1"/>
  <c r="N56" i="1"/>
  <c r="N57" i="1" s="1"/>
  <c r="K56" i="1"/>
  <c r="K57" i="1" s="1"/>
  <c r="I56" i="1"/>
  <c r="E59" i="1" s="1"/>
  <c r="L56" i="1"/>
  <c r="L57" i="1" s="1"/>
  <c r="P45" i="1"/>
  <c r="O56" i="1"/>
  <c r="O57" i="1" s="1"/>
  <c r="Q45" i="1"/>
  <c r="E49" i="1" l="1"/>
  <c r="D25" i="2"/>
  <c r="I57" i="1"/>
  <c r="E60" i="1" s="1"/>
  <c r="D26" i="2" l="1"/>
</calcChain>
</file>

<file path=xl/sharedStrings.xml><?xml version="1.0" encoding="utf-8"?>
<sst xmlns="http://schemas.openxmlformats.org/spreadsheetml/2006/main" count="267" uniqueCount="137">
  <si>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</si>
  <si>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</si>
  <si>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</si>
  <si>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</si>
  <si>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</si>
  <si>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</si>
  <si>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</si>
  <si>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</si>
  <si>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</si>
  <si>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</si>
  <si>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</si>
  <si>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</si>
  <si>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</si>
  <si>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</si>
  <si>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</si>
  <si>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</si>
  <si>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</si>
  <si>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</si>
  <si>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</si>
  <si>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</si>
  <si>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</si>
  <si>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</si>
  <si>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</si>
  <si>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</si>
  <si>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</si>
  <si>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</si>
  <si>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</si>
  <si>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</si>
  <si>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</si>
  <si>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</si>
  <si>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</si>
  <si>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</si>
  <si>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</si>
  <si>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Rok realizacji inwestycji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</si>
  <si>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</si>
  <si>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</si>
  <si>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</si>
  <si>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</si>
  <si>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</si>
  <si>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</si>
  <si>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</si>
  <si>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</si>
  <si>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</si>
  <si>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</si>
  <si>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</si>
  <si>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</si>
  <si>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</si>
  <si>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</si>
  <si>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</si>
  <si>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</si>
  <si>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</si>
  <si>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</si>
  <si>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</si>
  <si>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</si>
  <si>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</si>
  <si>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</si>
  <si>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</si>
  <si>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</si>
  <si>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</si>
  <si>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</si>
  <si>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</si>
  <si>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</si>
  <si>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</si>
  <si>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</si>
  <si>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</si>
  <si>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</si>
  <si>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</si>
  <si>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</si>
  <si>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Analiza wykonalności przedsięwzięcia</t>
  </si>
  <si>
    <t>Okres realizacji Projektu (n)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</si>
  <si>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</si>
  <si>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</si>
  <si>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</si>
  <si>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</si>
  <si>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</si>
  <si>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</si>
  <si>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</si>
  <si>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</si>
  <si>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dotacja</t>
  </si>
  <si>
    <t>w tym nakłady kwalifikowane na magazyn energii/ciepła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</si>
  <si>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</si>
  <si>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</si>
  <si>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</si>
  <si>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</si>
  <si>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</si>
  <si>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</si>
  <si>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</si>
  <si>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</si>
  <si>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</si>
  <si>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</si>
  <si>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Wskaźniki emisji pyłów dla małych źródeł ciepła na węgiel</t>
  </si>
  <si>
    <t>Piece węglowe, kotły węglowe starego typu</t>
  </si>
  <si>
    <t>Udział</t>
  </si>
  <si>
    <t>Pył całkowity*</t>
  </si>
  <si>
    <t>PM10</t>
  </si>
  <si>
    <t>PM2,5</t>
  </si>
  <si>
    <t>Kotły na drewno opałowe i pelety zgodnie z wymaganiami Ekoprojektu i programów ochrony powietrza</t>
  </si>
  <si>
    <t>* Całkowity pył zawieszony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</si>
  <si>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</si>
  <si>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</si>
  <si>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</si>
  <si>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</si>
  <si>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</si>
  <si>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</si>
  <si>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</si>
  <si>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</si>
  <si>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</si>
  <si>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</si>
  <si>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</si>
  <si>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</si>
  <si>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</si>
  <si>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</si>
  <si>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</si>
  <si>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</si>
  <si>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</si>
  <si>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</si>
  <si>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</si>
  <si>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</si>
  <si>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Redukcja emisji pyłów ze źródeł ciepła</t>
  </si>
  <si>
    <t>Dla kotłów zastępowanych przez pompę ciepła</t>
  </si>
  <si>
    <t>Zużycie paliwa (węgiel)</t>
  </si>
  <si>
    <t>WpB</t>
  </si>
  <si>
    <t>Wskaźnik emisji bazowy</t>
  </si>
  <si>
    <t>Emisja bazowa / redukcja emisji</t>
  </si>
  <si>
    <t>Redukcja emisji pyłów E = EB</t>
  </si>
  <si>
    <t>Dla kotłów wymienianych na kotły na biomasę</t>
  </si>
  <si>
    <t>WpR</t>
  </si>
  <si>
    <t>Wskaźnik emisji dla nowego kotła</t>
  </si>
  <si>
    <t>Emisja po realizacji inwestycji</t>
  </si>
  <si>
    <t>Dopuszczalne wielkości emisji (mg/Nm3) dla nowych większych kotłów znajdują się w Analizie wykonalności dla Projektu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</si>
  <si>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</si>
  <si>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</si>
  <si>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</si>
  <si>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Numer Wniosku o pożyczkę (wypełnia PF) …………………………………..</t>
  </si>
  <si>
    <t>dane do wstawienia dla danego Projektu zaznaczone są kolorem.</t>
  </si>
  <si>
    <t xml:space="preserve">Załącznik do Analizy wykonalności </t>
  </si>
  <si>
    <t>Wybrane wskaźniki emisji CO2 (2024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</si>
</sst>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  <numFmt numFmtId="170" formatCode="0.0"/>
  </numFmts>
  <fonts count="2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3" fillId="0" borderId="0"/>
  </cellStyleXfs>
  <cellXfs count="146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15" fillId="0" borderId="5" xfId="0" applyFont="1" applyBorder="1" applyAlignment="1">
      <alignment horizontal="center"/>
    </xf>
    <xf numFmtId="168" fontId="0" fillId="0" borderId="5" xfId="1" applyNumberFormat="1" applyFont="1" applyBorder="1"/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3" fontId="0" fillId="5" borderId="5" xfId="0" applyNumberFormat="1" applyFill="1" applyBorder="1"/>
    <xf numFmtId="0" fontId="0" fillId="5" borderId="0" xfId="0" applyFill="1" applyAlignment="1">
      <alignment horizontal="center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2" fillId="0" borderId="8" xfId="0" applyFont="1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9" fontId="0" fillId="0" borderId="5" xfId="0" applyNumberFormat="1" applyBorder="1"/>
    <xf numFmtId="170" fontId="0" fillId="0" borderId="0" xfId="0" applyNumberFormat="1" applyAlignment="1">
      <alignment horizontal="center"/>
    </xf>
    <xf numFmtId="0" fontId="2" fillId="0" borderId="5" xfId="0" applyFont="1" applyBorder="1"/>
    <xf numFmtId="170" fontId="0" fillId="0" borderId="5" xfId="0" applyNumberFormat="1" applyBorder="1" applyAlignment="1">
      <alignment horizontal="center"/>
    </xf>
    <xf numFmtId="0" fontId="19" fillId="0" borderId="0" xfId="14" applyFont="1"/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8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3586368</xdr:colOff>
      <xdr:row>1</xdr:row>
      <xdr:rowOff>455543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6CA7F1A-7371-4DB6-91E2-9CB0D3F0394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789542" cy="6460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A\Pulpit\Archiwum\AW-Audyty\Skr&#243;cone\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wa\archiwum\Krakow\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_biezace\bioenergia\lebork_szkola\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s\JMikulow\Moje%20dokumenty\nowa%20perspektywa\Procedury\wniosek%20o%20dofinansowanie\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1"/>
  <sheetViews>
    <sheetView tabSelected="1" view="pageLayout" zoomScale="115" zoomScaleNormal="100" zoomScalePageLayoutView="115" workbookViewId="0">
      <selection activeCell="F7" sqref="F7"/>
    </sheetView>
  </sheetViews>
  <sheetFormatPr defaultRowHeight="15" x14ac:dyDescent="0.25"/>
  <cols>
    <col min="1" max="1" width="3" customWidth="1"/>
    <col min="2" max="2" width="9.85546875" customWidth="1"/>
    <col min="3" max="3" width="8.5703125" customWidth="1"/>
    <col min="4" max="4" width="9.28515625" customWidth="1"/>
    <col min="5" max="5" width="51.140625" customWidth="1"/>
  </cols>
  <sheetData>
    <row r="2" spans="2:5" ht="68.25" customHeight="1" x14ac:dyDescent="0.25">
      <c r="B2" t="s">
        <v>133</v>
      </c>
    </row>
    <row r="4" spans="2:5" ht="15.75" x14ac:dyDescent="0.25">
      <c r="B4" s="137"/>
      <c r="C4" s="137"/>
      <c r="D4" s="137"/>
      <c r="E4" s="137"/>
    </row>
    <row r="5" spans="2:5" ht="17.25" customHeight="1" x14ac:dyDescent="0.25">
      <c r="B5" s="138" t="s">
        <v>135</v>
      </c>
      <c r="C5" s="138"/>
      <c r="D5" s="138"/>
      <c r="E5" s="138"/>
    </row>
    <row r="6" spans="2:5" x14ac:dyDescent="0.25">
      <c r="B6" s="106"/>
      <c r="C6" s="106"/>
      <c r="D6" s="106"/>
      <c r="E6" s="106"/>
    </row>
    <row r="7" spans="2:5" x14ac:dyDescent="0.25">
      <c r="B7" s="108" t="s">
        <v>70</v>
      </c>
    </row>
    <row r="9" spans="2:5" x14ac:dyDescent="0.25">
      <c r="B9" s="100" t="s">
        <v>60</v>
      </c>
    </row>
    <row r="10" spans="2:5" x14ac:dyDescent="0.25">
      <c r="B10" t="s">
        <v>32</v>
      </c>
    </row>
    <row r="11" spans="2:5" x14ac:dyDescent="0.25">
      <c r="B11" s="94" t="s">
        <v>35</v>
      </c>
      <c r="C11" s="95"/>
      <c r="D11" s="113">
        <v>2025</v>
      </c>
      <c r="E11" s="95" t="s">
        <v>33</v>
      </c>
    </row>
    <row r="12" spans="2:5" x14ac:dyDescent="0.25">
      <c r="B12" s="94" t="s">
        <v>65</v>
      </c>
      <c r="C12" s="94" t="s">
        <v>31</v>
      </c>
      <c r="D12" s="113">
        <v>7</v>
      </c>
      <c r="E12" s="95" t="s">
        <v>66</v>
      </c>
    </row>
    <row r="13" spans="2:5" x14ac:dyDescent="0.25">
      <c r="B13" s="94" t="s">
        <v>63</v>
      </c>
      <c r="C13" s="94" t="s">
        <v>8</v>
      </c>
      <c r="D13" s="114"/>
      <c r="E13" s="95" t="s">
        <v>61</v>
      </c>
    </row>
    <row r="14" spans="2:5" x14ac:dyDescent="0.25">
      <c r="B14" s="94" t="s">
        <v>64</v>
      </c>
      <c r="C14" s="94" t="s">
        <v>8</v>
      </c>
      <c r="D14" s="114"/>
      <c r="E14" s="95" t="s">
        <v>62</v>
      </c>
    </row>
    <row r="15" spans="2:5" x14ac:dyDescent="0.25">
      <c r="B15" s="94" t="s">
        <v>34</v>
      </c>
      <c r="C15" s="94" t="s">
        <v>8</v>
      </c>
      <c r="D15" s="96">
        <f>SUM(D13:D14)</f>
        <v>0</v>
      </c>
      <c r="E15" s="95" t="s">
        <v>54</v>
      </c>
    </row>
    <row r="16" spans="2:5" x14ac:dyDescent="0.25">
      <c r="B16" s="94" t="s">
        <v>78</v>
      </c>
      <c r="C16" s="94" t="s">
        <v>8</v>
      </c>
      <c r="D16" s="96"/>
      <c r="E16" s="95" t="s">
        <v>79</v>
      </c>
    </row>
    <row r="17" spans="2:5" x14ac:dyDescent="0.25">
      <c r="B17" s="94" t="s">
        <v>38</v>
      </c>
      <c r="C17" s="94" t="s">
        <v>36</v>
      </c>
      <c r="D17" s="114"/>
      <c r="E17" s="95" t="s">
        <v>37</v>
      </c>
    </row>
    <row r="18" spans="2:5" x14ac:dyDescent="0.25">
      <c r="B18" s="94" t="s">
        <v>71</v>
      </c>
      <c r="C18" s="94" t="s">
        <v>36</v>
      </c>
      <c r="D18" s="114"/>
      <c r="E18" s="95" t="s">
        <v>39</v>
      </c>
    </row>
    <row r="19" spans="2:5" x14ac:dyDescent="0.25">
      <c r="B19" s="94" t="s">
        <v>40</v>
      </c>
      <c r="C19" s="94" t="s">
        <v>36</v>
      </c>
      <c r="D19" s="114"/>
      <c r="E19" s="95" t="s">
        <v>41</v>
      </c>
    </row>
    <row r="20" spans="2:5" x14ac:dyDescent="0.25">
      <c r="B20" s="109" t="s">
        <v>74</v>
      </c>
      <c r="C20" s="94" t="s">
        <v>36</v>
      </c>
      <c r="D20" s="96">
        <f>D17-D18+D19</f>
        <v>0</v>
      </c>
      <c r="E20" s="110" t="s">
        <v>76</v>
      </c>
    </row>
    <row r="21" spans="2:5" x14ac:dyDescent="0.25">
      <c r="B21" s="97"/>
      <c r="C21" s="94" t="s">
        <v>9</v>
      </c>
      <c r="D21" s="103">
        <v>0.04</v>
      </c>
      <c r="E21" s="95" t="s">
        <v>43</v>
      </c>
    </row>
    <row r="22" spans="2:5" x14ac:dyDescent="0.25">
      <c r="B22" s="101"/>
      <c r="C22" s="92"/>
      <c r="D22" s="102"/>
    </row>
    <row r="23" spans="2:5" x14ac:dyDescent="0.25">
      <c r="B23" s="100" t="s">
        <v>58</v>
      </c>
    </row>
    <row r="24" spans="2:5" x14ac:dyDescent="0.25">
      <c r="B24" s="94" t="s">
        <v>30</v>
      </c>
      <c r="C24" s="94" t="s">
        <v>31</v>
      </c>
      <c r="D24" s="104" t="str">
        <f>IF(D20=0,"bd",D15/D20)</f>
        <v>bd</v>
      </c>
      <c r="E24" s="95" t="s">
        <v>75</v>
      </c>
    </row>
    <row r="25" spans="2:5" x14ac:dyDescent="0.25">
      <c r="B25" s="94" t="s">
        <v>42</v>
      </c>
      <c r="C25" s="94" t="s">
        <v>8</v>
      </c>
      <c r="D25" s="96">
        <f>Efektywnosc!E59</f>
        <v>0</v>
      </c>
      <c r="E25" s="95" t="s">
        <v>67</v>
      </c>
    </row>
    <row r="26" spans="2:5" x14ac:dyDescent="0.25">
      <c r="B26" s="94" t="s">
        <v>29</v>
      </c>
      <c r="C26" s="94" t="s">
        <v>9</v>
      </c>
      <c r="D26" s="98" t="e">
        <f>Efektywnosc!E60</f>
        <v>#NUM!</v>
      </c>
      <c r="E26" s="95" t="s">
        <v>44</v>
      </c>
    </row>
    <row r="27" spans="2:5" x14ac:dyDescent="0.25">
      <c r="B27" s="92"/>
      <c r="C27" s="92"/>
      <c r="D27" s="93"/>
    </row>
    <row r="28" spans="2:5" x14ac:dyDescent="0.25">
      <c r="B28" s="115" t="s">
        <v>77</v>
      </c>
      <c r="C28" s="92"/>
      <c r="D28" s="93"/>
    </row>
    <row r="29" spans="2:5" x14ac:dyDescent="0.25">
      <c r="B29" s="118" t="s">
        <v>134</v>
      </c>
      <c r="C29" s="115"/>
      <c r="D29" s="116"/>
      <c r="E29" s="117"/>
    </row>
    <row r="30" spans="2:5" x14ac:dyDescent="0.25">
      <c r="B30" s="136"/>
      <c r="C30" s="92"/>
      <c r="D30" s="93"/>
    </row>
    <row r="31" spans="2:5" x14ac:dyDescent="0.25">
      <c r="B31" s="92"/>
      <c r="C31" s="92"/>
      <c r="D31" s="93"/>
    </row>
    <row r="32" spans="2:5" x14ac:dyDescent="0.25">
      <c r="B32" s="92"/>
      <c r="C32" s="92"/>
    </row>
    <row r="33" spans="2:5" ht="15.75" x14ac:dyDescent="0.25">
      <c r="B33" s="133" t="s">
        <v>98</v>
      </c>
      <c r="C33" s="134"/>
      <c r="D33" s="134"/>
      <c r="E33" s="134"/>
    </row>
    <row r="34" spans="2:5" x14ac:dyDescent="0.25">
      <c r="B34" s="100"/>
      <c r="C34" s="134"/>
      <c r="D34" s="134"/>
      <c r="E34" s="134"/>
    </row>
    <row r="35" spans="2:5" x14ac:dyDescent="0.25">
      <c r="B35" s="100" t="s">
        <v>99</v>
      </c>
      <c r="C35" s="134"/>
      <c r="D35" s="134"/>
      <c r="E35" s="134"/>
    </row>
    <row r="36" spans="2:5" x14ac:dyDescent="0.25">
      <c r="B36" s="100" t="s">
        <v>130</v>
      </c>
    </row>
    <row r="37" spans="2:5" x14ac:dyDescent="0.25">
      <c r="B37" s="94" t="s">
        <v>100</v>
      </c>
      <c r="C37" s="94" t="s">
        <v>101</v>
      </c>
      <c r="D37" s="95"/>
      <c r="E37" s="95" t="s">
        <v>131</v>
      </c>
    </row>
    <row r="38" spans="2:5" x14ac:dyDescent="0.25">
      <c r="B38" s="94" t="s">
        <v>102</v>
      </c>
      <c r="C38" s="94" t="s">
        <v>88</v>
      </c>
      <c r="D38" s="95"/>
      <c r="E38" s="95" t="s">
        <v>103</v>
      </c>
    </row>
    <row r="39" spans="2:5" x14ac:dyDescent="0.25">
      <c r="B39" s="94" t="s">
        <v>104</v>
      </c>
      <c r="C39" s="94" t="s">
        <v>105</v>
      </c>
      <c r="D39" s="95"/>
      <c r="E39" s="95" t="s">
        <v>106</v>
      </c>
    </row>
    <row r="40" spans="2:5" x14ac:dyDescent="0.25">
      <c r="B40" s="94" t="s">
        <v>107</v>
      </c>
      <c r="C40" s="94" t="s">
        <v>105</v>
      </c>
      <c r="D40" s="95"/>
      <c r="E40" s="95" t="s">
        <v>108</v>
      </c>
    </row>
    <row r="41" spans="2:5" x14ac:dyDescent="0.25">
      <c r="B41" s="92"/>
      <c r="C41" s="92"/>
    </row>
    <row r="42" spans="2:5" x14ac:dyDescent="0.25">
      <c r="B42" s="100" t="s">
        <v>109</v>
      </c>
    </row>
    <row r="43" spans="2:5" x14ac:dyDescent="0.25">
      <c r="B43" s="94" t="s">
        <v>110</v>
      </c>
      <c r="C43" s="94" t="s">
        <v>105</v>
      </c>
      <c r="D43" s="95"/>
      <c r="E43" s="95" t="s">
        <v>111</v>
      </c>
    </row>
    <row r="44" spans="2:5" x14ac:dyDescent="0.25">
      <c r="B44" s="94" t="s">
        <v>112</v>
      </c>
      <c r="C44" s="92" t="s">
        <v>83</v>
      </c>
      <c r="D44" s="95"/>
      <c r="E44" s="95" t="s">
        <v>103</v>
      </c>
    </row>
    <row r="45" spans="2:5" x14ac:dyDescent="0.25">
      <c r="B45" s="94" t="s">
        <v>104</v>
      </c>
      <c r="C45" s="94" t="s">
        <v>105</v>
      </c>
      <c r="D45" s="95"/>
      <c r="E45" s="95" t="s">
        <v>106</v>
      </c>
    </row>
    <row r="46" spans="2:5" x14ac:dyDescent="0.25">
      <c r="B46" s="92"/>
      <c r="C46" s="92"/>
    </row>
    <row r="47" spans="2:5" x14ac:dyDescent="0.25">
      <c r="B47" s="135" t="s">
        <v>113</v>
      </c>
      <c r="C47" s="92"/>
      <c r="D47" s="92"/>
    </row>
    <row r="48" spans="2:5" x14ac:dyDescent="0.25">
      <c r="B48" s="94" t="s">
        <v>100</v>
      </c>
      <c r="C48" s="94" t="str">
        <f>C37</f>
        <v>MWh/rok</v>
      </c>
      <c r="D48" s="94"/>
      <c r="E48" s="95" t="str">
        <f>E37</f>
        <v>Roczne zużycie energii elektrycznej</v>
      </c>
    </row>
    <row r="49" spans="2:5" x14ac:dyDescent="0.25">
      <c r="B49" s="94" t="s">
        <v>102</v>
      </c>
      <c r="C49" s="94" t="s">
        <v>88</v>
      </c>
      <c r="D49" s="94">
        <f>'Wskazniki emisji'!C9/1000</f>
        <v>0.59699999999999998</v>
      </c>
      <c r="E49" s="95" t="s">
        <v>103</v>
      </c>
    </row>
    <row r="50" spans="2:5" x14ac:dyDescent="0.25">
      <c r="B50" s="94" t="s">
        <v>114</v>
      </c>
      <c r="C50" s="94" t="s">
        <v>105</v>
      </c>
      <c r="D50" s="94"/>
      <c r="E50" s="95" t="s">
        <v>115</v>
      </c>
    </row>
    <row r="51" spans="2:5" x14ac:dyDescent="0.25">
      <c r="B51" s="94" t="s">
        <v>107</v>
      </c>
      <c r="C51" s="94" t="s">
        <v>105</v>
      </c>
      <c r="D51" s="94"/>
      <c r="E51" s="95" t="s">
        <v>116</v>
      </c>
    </row>
    <row r="52" spans="2:5" x14ac:dyDescent="0.25">
      <c r="B52" s="135" t="s">
        <v>117</v>
      </c>
      <c r="C52" s="92"/>
      <c r="D52" s="92"/>
    </row>
    <row r="53" spans="2:5" x14ac:dyDescent="0.25">
      <c r="B53" s="94" t="s">
        <v>107</v>
      </c>
      <c r="C53" s="94" t="s">
        <v>105</v>
      </c>
      <c r="D53" s="94"/>
      <c r="E53" s="95" t="s">
        <v>108</v>
      </c>
    </row>
    <row r="54" spans="2:5" x14ac:dyDescent="0.25">
      <c r="B54" s="134"/>
      <c r="C54" s="134"/>
      <c r="D54" s="134"/>
      <c r="E54" s="134"/>
    </row>
    <row r="55" spans="2:5" x14ac:dyDescent="0.25">
      <c r="B55" s="100" t="s">
        <v>118</v>
      </c>
      <c r="C55" s="134"/>
      <c r="D55" s="134"/>
      <c r="E55" s="134"/>
    </row>
    <row r="56" spans="2:5" x14ac:dyDescent="0.25">
      <c r="B56" s="100" t="s">
        <v>119</v>
      </c>
      <c r="D56" s="92"/>
    </row>
    <row r="57" spans="2:5" x14ac:dyDescent="0.25">
      <c r="B57" s="94" t="s">
        <v>110</v>
      </c>
      <c r="C57" s="94" t="s">
        <v>105</v>
      </c>
      <c r="D57" s="94"/>
      <c r="E57" s="95" t="s">
        <v>120</v>
      </c>
    </row>
    <row r="58" spans="2:5" x14ac:dyDescent="0.25">
      <c r="B58" s="94" t="s">
        <v>121</v>
      </c>
      <c r="C58" s="94" t="s">
        <v>83</v>
      </c>
      <c r="D58" s="94"/>
      <c r="E58" s="95" t="s">
        <v>122</v>
      </c>
    </row>
    <row r="59" spans="2:5" x14ac:dyDescent="0.25">
      <c r="B59" s="94" t="s">
        <v>104</v>
      </c>
      <c r="C59" s="94" t="s">
        <v>105</v>
      </c>
      <c r="D59" s="94"/>
      <c r="E59" s="95" t="s">
        <v>123</v>
      </c>
    </row>
    <row r="60" spans="2:5" x14ac:dyDescent="0.25">
      <c r="B60" s="94" t="s">
        <v>107</v>
      </c>
      <c r="C60" s="94" t="s">
        <v>105</v>
      </c>
      <c r="D60" s="94"/>
      <c r="E60" s="95" t="s">
        <v>108</v>
      </c>
    </row>
    <row r="61" spans="2:5" x14ac:dyDescent="0.25">
      <c r="B61" s="100" t="s">
        <v>124</v>
      </c>
      <c r="C61" s="134"/>
      <c r="D61" s="134"/>
      <c r="E61" s="134"/>
    </row>
    <row r="62" spans="2:5" x14ac:dyDescent="0.25">
      <c r="B62" s="100" t="s">
        <v>125</v>
      </c>
      <c r="D62" s="92"/>
    </row>
    <row r="63" spans="2:5" x14ac:dyDescent="0.25">
      <c r="B63" s="94" t="s">
        <v>110</v>
      </c>
      <c r="C63" s="94" t="s">
        <v>105</v>
      </c>
      <c r="D63" s="94"/>
      <c r="E63" s="95" t="s">
        <v>120</v>
      </c>
    </row>
    <row r="64" spans="2:5" x14ac:dyDescent="0.25">
      <c r="B64" s="94" t="s">
        <v>121</v>
      </c>
      <c r="C64" s="94" t="s">
        <v>83</v>
      </c>
      <c r="D64" s="94"/>
      <c r="E64" s="95" t="s">
        <v>122</v>
      </c>
    </row>
    <row r="65" spans="2:5" x14ac:dyDescent="0.25">
      <c r="B65" s="94" t="s">
        <v>104</v>
      </c>
      <c r="C65" s="94" t="s">
        <v>105</v>
      </c>
      <c r="D65" s="94"/>
      <c r="E65" s="95" t="s">
        <v>123</v>
      </c>
    </row>
    <row r="66" spans="2:5" x14ac:dyDescent="0.25">
      <c r="B66" s="94" t="s">
        <v>126</v>
      </c>
      <c r="C66" s="94" t="s">
        <v>83</v>
      </c>
      <c r="D66" s="95"/>
      <c r="E66" s="95" t="s">
        <v>127</v>
      </c>
    </row>
    <row r="67" spans="2:5" x14ac:dyDescent="0.25">
      <c r="B67" s="94" t="s">
        <v>114</v>
      </c>
      <c r="C67" s="94" t="s">
        <v>105</v>
      </c>
      <c r="D67" s="95"/>
      <c r="E67" s="95" t="s">
        <v>128</v>
      </c>
    </row>
    <row r="68" spans="2:5" x14ac:dyDescent="0.25">
      <c r="B68" s="94" t="s">
        <v>107</v>
      </c>
      <c r="C68" s="94" t="s">
        <v>105</v>
      </c>
      <c r="D68" s="95"/>
      <c r="E68" s="95" t="s">
        <v>116</v>
      </c>
    </row>
    <row r="70" spans="2:5" ht="30.75" customHeight="1" x14ac:dyDescent="0.25">
      <c r="B70" s="139" t="s">
        <v>132</v>
      </c>
      <c r="C70" s="139"/>
      <c r="D70" s="139"/>
      <c r="E70" s="139"/>
    </row>
    <row r="71" spans="2:5" x14ac:dyDescent="0.25">
      <c r="B71" s="94" t="s">
        <v>107</v>
      </c>
      <c r="C71" s="94" t="s">
        <v>105</v>
      </c>
      <c r="D71" s="95"/>
      <c r="E71" s="95" t="s">
        <v>116</v>
      </c>
    </row>
  </sheetData>
  <mergeCells count="3">
    <mergeCell ref="B4:E4"/>
    <mergeCell ref="B5:E5"/>
    <mergeCell ref="B70:E70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61"/>
  <sheetViews>
    <sheetView workbookViewId="0">
      <selection activeCell="H9" sqref="H9"/>
    </sheetView>
  </sheetViews>
  <sheetFormatPr defaultColWidth="10.28515625" defaultRowHeight="11.25" x14ac:dyDescent="0.25"/>
  <cols>
    <col min="1" max="1" width="2.5703125" style="2" customWidth="1"/>
    <col min="2" max="2" width="4.28515625" style="1" customWidth="1"/>
    <col min="3" max="3" width="42.28515625" style="4" customWidth="1"/>
    <col min="4" max="4" width="7.28515625" style="1" customWidth="1"/>
    <col min="5" max="5" width="8.5703125" style="2" customWidth="1"/>
    <col min="6" max="21" width="6.7109375" style="2" customWidth="1"/>
    <col min="22" max="22" width="7.5703125" style="2" customWidth="1"/>
    <col min="23" max="16384" width="10.28515625" style="2"/>
  </cols>
  <sheetData>
    <row r="2" spans="2:21" ht="15" customHeight="1" x14ac:dyDescent="0.25">
      <c r="C2" s="107" t="s">
        <v>68</v>
      </c>
    </row>
    <row r="3" spans="2:21" ht="15.75" x14ac:dyDescent="0.25">
      <c r="B3" s="3"/>
      <c r="C3" s="5" t="s">
        <v>0</v>
      </c>
    </row>
    <row r="4" spans="2:21" ht="11.25" customHeight="1" x14ac:dyDescent="0.25">
      <c r="B4" s="3"/>
    </row>
    <row r="5" spans="2:21" ht="12" x14ac:dyDescent="0.25">
      <c r="B5" s="140" t="s">
        <v>1</v>
      </c>
      <c r="C5" s="141"/>
      <c r="D5" s="141"/>
      <c r="E5" s="1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2" x14ac:dyDescent="0.25">
      <c r="B6" s="7" t="s">
        <v>2</v>
      </c>
      <c r="C6" s="8" t="s">
        <v>3</v>
      </c>
      <c r="D6" s="9" t="s">
        <v>4</v>
      </c>
      <c r="E6" s="10" t="s">
        <v>5</v>
      </c>
      <c r="F6" s="10">
        <f>Parametry!D11</f>
        <v>2025</v>
      </c>
      <c r="G6" s="10">
        <f t="shared" ref="G6:S6" si="0">F6+1</f>
        <v>2026</v>
      </c>
      <c r="H6" s="10">
        <f t="shared" si="0"/>
        <v>2027</v>
      </c>
      <c r="I6" s="10">
        <f>H6+1</f>
        <v>2028</v>
      </c>
      <c r="J6" s="10">
        <f t="shared" si="0"/>
        <v>2029</v>
      </c>
      <c r="K6" s="10">
        <f t="shared" si="0"/>
        <v>2030</v>
      </c>
      <c r="L6" s="10">
        <f t="shared" si="0"/>
        <v>2031</v>
      </c>
      <c r="M6" s="10">
        <f t="shared" si="0"/>
        <v>2032</v>
      </c>
      <c r="N6" s="10">
        <f t="shared" si="0"/>
        <v>2033</v>
      </c>
      <c r="O6" s="10">
        <f t="shared" si="0"/>
        <v>2034</v>
      </c>
      <c r="P6" s="10">
        <f t="shared" si="0"/>
        <v>2035</v>
      </c>
      <c r="Q6" s="10">
        <f t="shared" si="0"/>
        <v>2036</v>
      </c>
      <c r="R6" s="10">
        <f t="shared" si="0"/>
        <v>2037</v>
      </c>
      <c r="S6" s="10">
        <f t="shared" si="0"/>
        <v>2038</v>
      </c>
      <c r="T6" s="10">
        <f t="shared" ref="T6" si="1">S6+1</f>
        <v>2039</v>
      </c>
      <c r="U6" s="10">
        <f t="shared" ref="U6" si="2">T6+1</f>
        <v>2040</v>
      </c>
    </row>
    <row r="7" spans="2:21" ht="14.1" customHeight="1" x14ac:dyDescent="0.25">
      <c r="B7" s="11">
        <v>1</v>
      </c>
      <c r="C7" s="12" t="s">
        <v>69</v>
      </c>
      <c r="D7" s="11" t="s">
        <v>6</v>
      </c>
      <c r="E7" s="13"/>
      <c r="F7" s="14">
        <v>0</v>
      </c>
      <c r="G7" s="14">
        <v>1</v>
      </c>
      <c r="H7" s="14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2:21" ht="14.1" customHeight="1" x14ac:dyDescent="0.25">
      <c r="B8" s="11">
        <v>2</v>
      </c>
      <c r="C8" s="12" t="s">
        <v>7</v>
      </c>
      <c r="D8" s="11" t="s">
        <v>6</v>
      </c>
      <c r="E8" s="13"/>
      <c r="F8" s="15">
        <v>0</v>
      </c>
      <c r="G8" s="15">
        <v>1</v>
      </c>
      <c r="H8" s="15">
        <v>2</v>
      </c>
      <c r="I8" s="15">
        <v>3</v>
      </c>
      <c r="J8" s="15">
        <v>4</v>
      </c>
      <c r="K8" s="15">
        <v>5</v>
      </c>
      <c r="L8" s="15">
        <v>6</v>
      </c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13</v>
      </c>
      <c r="T8" s="15">
        <v>14</v>
      </c>
      <c r="U8" s="15">
        <v>15</v>
      </c>
    </row>
    <row r="9" spans="2:21" ht="14.1" customHeight="1" x14ac:dyDescent="0.25">
      <c r="B9" s="11">
        <v>3</v>
      </c>
      <c r="C9" s="16" t="s">
        <v>46</v>
      </c>
      <c r="D9" s="17" t="s">
        <v>8</v>
      </c>
      <c r="E9" s="18">
        <f>SUM(F9:M9)</f>
        <v>0</v>
      </c>
      <c r="F9" s="18"/>
      <c r="G9" s="18"/>
      <c r="H9" s="1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4.1" customHeight="1" x14ac:dyDescent="0.25">
      <c r="B10" s="11">
        <v>4</v>
      </c>
      <c r="C10" s="16" t="s">
        <v>47</v>
      </c>
      <c r="D10" s="17" t="s">
        <v>8</v>
      </c>
      <c r="E10" s="18">
        <f>SUM(F10:M10)</f>
        <v>0</v>
      </c>
      <c r="F10" s="18"/>
      <c r="G10" s="1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4.1" customHeight="1" x14ac:dyDescent="0.25">
      <c r="B11" s="11">
        <v>5</v>
      </c>
      <c r="C11" s="16" t="s">
        <v>48</v>
      </c>
      <c r="D11" s="17" t="s">
        <v>8</v>
      </c>
      <c r="E11" s="18">
        <f>SUM(F11:M11)</f>
        <v>0</v>
      </c>
      <c r="F11" s="18">
        <f>Parametry!D13</f>
        <v>0</v>
      </c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4.1" customHeight="1" x14ac:dyDescent="0.25">
      <c r="B12" s="11">
        <v>6</v>
      </c>
      <c r="C12" s="16" t="s">
        <v>49</v>
      </c>
      <c r="D12" s="17"/>
      <c r="E12" s="18">
        <f>SUM(F12:M12)</f>
        <v>0</v>
      </c>
      <c r="F12" s="18">
        <f>Parametry!D14</f>
        <v>0</v>
      </c>
      <c r="G12" s="18"/>
      <c r="H12" s="18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" customHeight="1" x14ac:dyDescent="0.25">
      <c r="B13" s="11">
        <v>7</v>
      </c>
      <c r="C13" s="12" t="s">
        <v>45</v>
      </c>
      <c r="D13" s="17" t="s">
        <v>8</v>
      </c>
      <c r="E13" s="18">
        <f>SUM(F13:M13)</f>
        <v>0</v>
      </c>
      <c r="F13" s="20">
        <f>SUM(F9:F12)</f>
        <v>0</v>
      </c>
      <c r="G13" s="20">
        <f>SUM(G9:G12)</f>
        <v>0</v>
      </c>
      <c r="H13" s="20">
        <f t="shared" ref="H13" si="3">SUM(H9:H12)</f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 ht="14.1" customHeight="1" x14ac:dyDescent="0.25">
      <c r="B14" s="11">
        <v>8</v>
      </c>
      <c r="C14" s="12" t="s">
        <v>50</v>
      </c>
      <c r="D14" s="17" t="s">
        <v>8</v>
      </c>
      <c r="E14" s="56">
        <f>E11+E9</f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 ht="14.1" customHeight="1" x14ac:dyDescent="0.25">
      <c r="B15" s="11">
        <v>9</v>
      </c>
      <c r="C15" s="12" t="s">
        <v>51</v>
      </c>
      <c r="D15" s="17" t="s">
        <v>8</v>
      </c>
      <c r="E15" s="20">
        <f>E12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t="12" x14ac:dyDescent="0.25">
      <c r="B16" s="23"/>
      <c r="C16" s="24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ht="12" x14ac:dyDescent="0.25">
      <c r="B17" s="140" t="s">
        <v>10</v>
      </c>
      <c r="C17" s="141"/>
      <c r="D17" s="141"/>
      <c r="E17" s="14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ht="12" x14ac:dyDescent="0.25">
      <c r="B18" s="7" t="s">
        <v>2</v>
      </c>
      <c r="C18" s="8" t="s">
        <v>3</v>
      </c>
      <c r="D18" s="9" t="s">
        <v>4</v>
      </c>
      <c r="E18" s="10" t="s">
        <v>5</v>
      </c>
      <c r="F18" s="10">
        <f>F6</f>
        <v>2025</v>
      </c>
      <c r="G18" s="10">
        <f>G6</f>
        <v>2026</v>
      </c>
      <c r="H18" s="10">
        <f>H6</f>
        <v>2027</v>
      </c>
      <c r="I18" s="10">
        <f>I6</f>
        <v>2028</v>
      </c>
      <c r="J18" s="10">
        <f t="shared" ref="J18:S18" si="4">I18+1</f>
        <v>2029</v>
      </c>
      <c r="K18" s="10">
        <f t="shared" si="4"/>
        <v>2030</v>
      </c>
      <c r="L18" s="10">
        <f t="shared" si="4"/>
        <v>2031</v>
      </c>
      <c r="M18" s="10">
        <f t="shared" si="4"/>
        <v>2032</v>
      </c>
      <c r="N18" s="10">
        <f t="shared" si="4"/>
        <v>2033</v>
      </c>
      <c r="O18" s="10">
        <f t="shared" si="4"/>
        <v>2034</v>
      </c>
      <c r="P18" s="10">
        <f t="shared" si="4"/>
        <v>2035</v>
      </c>
      <c r="Q18" s="10">
        <f t="shared" si="4"/>
        <v>2036</v>
      </c>
      <c r="R18" s="10">
        <f t="shared" si="4"/>
        <v>2037</v>
      </c>
      <c r="S18" s="10">
        <f t="shared" si="4"/>
        <v>2038</v>
      </c>
      <c r="T18" s="10">
        <f t="shared" ref="T18" si="5">S18+1</f>
        <v>2039</v>
      </c>
      <c r="U18" s="10">
        <f t="shared" ref="U18" si="6">T18+1</f>
        <v>2040</v>
      </c>
    </row>
    <row r="19" spans="2:21" ht="14.1" customHeight="1" x14ac:dyDescent="0.25">
      <c r="B19" s="11">
        <v>1</v>
      </c>
      <c r="C19" s="12" t="s">
        <v>52</v>
      </c>
      <c r="D19" s="17" t="s">
        <v>8</v>
      </c>
      <c r="E19" s="26">
        <f>SUM(F19:G19)</f>
        <v>0</v>
      </c>
      <c r="F19" s="27">
        <f>SUM(F9+F11)</f>
        <v>0</v>
      </c>
      <c r="G19" s="27">
        <f>SUM(G9+G11)</f>
        <v>0</v>
      </c>
      <c r="H19" s="27">
        <f>SUM(H9+H11)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14.1" customHeight="1" x14ac:dyDescent="0.25">
      <c r="B20" s="11">
        <v>2</v>
      </c>
      <c r="C20" s="16" t="s">
        <v>53</v>
      </c>
      <c r="D20" s="17" t="s">
        <v>8</v>
      </c>
      <c r="E20" s="27">
        <f>SUM(F20:G20)</f>
        <v>0</v>
      </c>
      <c r="F20" s="18">
        <f>F10+F12</f>
        <v>0</v>
      </c>
      <c r="G20" s="18">
        <f t="shared" ref="G20:H20" si="7">G10+G12</f>
        <v>0</v>
      </c>
      <c r="H20" s="18">
        <f t="shared" si="7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14.1" customHeight="1" x14ac:dyDescent="0.25">
      <c r="B21" s="28">
        <v>3</v>
      </c>
      <c r="C21" s="29" t="s">
        <v>54</v>
      </c>
      <c r="D21" s="30" t="s">
        <v>8</v>
      </c>
      <c r="E21" s="26">
        <f>SUM(F21:G21)</f>
        <v>0</v>
      </c>
      <c r="F21" s="19">
        <f>F20+F19</f>
        <v>0</v>
      </c>
      <c r="G21" s="19">
        <f t="shared" ref="G21:H21" si="8">G20+G19</f>
        <v>0</v>
      </c>
      <c r="H21" s="19">
        <f t="shared" si="8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2" x14ac:dyDescent="0.25">
      <c r="B22" s="31"/>
      <c r="C22" s="32"/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 ht="16.5" customHeight="1" x14ac:dyDescent="0.25">
      <c r="B23" s="142" t="s">
        <v>11</v>
      </c>
      <c r="C23" s="143"/>
      <c r="D23" s="143"/>
      <c r="E23" s="143"/>
      <c r="F23" s="143"/>
      <c r="G23" s="143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s="43" customFormat="1" ht="15" customHeight="1" x14ac:dyDescent="0.25">
      <c r="B24" s="40" t="s">
        <v>2</v>
      </c>
      <c r="C24" s="41" t="s">
        <v>3</v>
      </c>
      <c r="D24" s="40" t="s">
        <v>12</v>
      </c>
      <c r="E24" s="10" t="s">
        <v>5</v>
      </c>
      <c r="F24" s="42">
        <f t="shared" ref="F24:S24" si="9">F18</f>
        <v>2025</v>
      </c>
      <c r="G24" s="42">
        <f t="shared" si="9"/>
        <v>2026</v>
      </c>
      <c r="H24" s="42">
        <f t="shared" si="9"/>
        <v>2027</v>
      </c>
      <c r="I24" s="42">
        <f t="shared" si="9"/>
        <v>2028</v>
      </c>
      <c r="J24" s="42">
        <f t="shared" si="9"/>
        <v>2029</v>
      </c>
      <c r="K24" s="42">
        <f t="shared" si="9"/>
        <v>2030</v>
      </c>
      <c r="L24" s="42">
        <f t="shared" si="9"/>
        <v>2031</v>
      </c>
      <c r="M24" s="42">
        <f t="shared" si="9"/>
        <v>2032</v>
      </c>
      <c r="N24" s="42">
        <f t="shared" si="9"/>
        <v>2033</v>
      </c>
      <c r="O24" s="42">
        <f t="shared" si="9"/>
        <v>2034</v>
      </c>
      <c r="P24" s="42">
        <f t="shared" si="9"/>
        <v>2035</v>
      </c>
      <c r="Q24" s="42">
        <f t="shared" si="9"/>
        <v>2036</v>
      </c>
      <c r="R24" s="42">
        <f t="shared" si="9"/>
        <v>2037</v>
      </c>
      <c r="S24" s="42">
        <f t="shared" si="9"/>
        <v>2038</v>
      </c>
      <c r="T24" s="42">
        <f t="shared" ref="T24:U24" si="10">T18</f>
        <v>2039</v>
      </c>
      <c r="U24" s="42">
        <f t="shared" si="10"/>
        <v>2040</v>
      </c>
    </row>
    <row r="25" spans="2:21" s="43" customFormat="1" ht="14.1" customHeight="1" x14ac:dyDescent="0.25">
      <c r="B25" s="11">
        <v>1</v>
      </c>
      <c r="C25" s="12" t="s">
        <v>69</v>
      </c>
      <c r="D25" s="11" t="s">
        <v>6</v>
      </c>
      <c r="E25" s="13"/>
      <c r="F25" s="14">
        <f>F7</f>
        <v>0</v>
      </c>
      <c r="G25" s="14">
        <f t="shared" ref="G25:H25" si="11">G7</f>
        <v>1</v>
      </c>
      <c r="H25" s="14">
        <f t="shared" si="11"/>
        <v>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s="43" customFormat="1" ht="14.1" customHeight="1" x14ac:dyDescent="0.25">
      <c r="B26" s="11">
        <v>2</v>
      </c>
      <c r="C26" s="12" t="s">
        <v>7</v>
      </c>
      <c r="D26" s="11" t="s">
        <v>6</v>
      </c>
      <c r="E26" s="13"/>
      <c r="F26" s="15">
        <v>0</v>
      </c>
      <c r="G26" s="15">
        <v>1</v>
      </c>
      <c r="H26" s="15">
        <v>2</v>
      </c>
      <c r="I26" s="15">
        <v>3</v>
      </c>
      <c r="J26" s="15">
        <v>4</v>
      </c>
      <c r="K26" s="15">
        <v>5</v>
      </c>
      <c r="L26" s="15">
        <v>6</v>
      </c>
      <c r="M26" s="15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13</v>
      </c>
      <c r="T26" s="15">
        <v>14</v>
      </c>
      <c r="U26" s="15">
        <v>15</v>
      </c>
    </row>
    <row r="27" spans="2:21" ht="14.1" customHeight="1" x14ac:dyDescent="0.25">
      <c r="B27" s="11">
        <v>3</v>
      </c>
      <c r="C27" s="12" t="s">
        <v>13</v>
      </c>
      <c r="D27" s="11" t="s">
        <v>6</v>
      </c>
      <c r="E27" s="13"/>
      <c r="F27" s="44">
        <v>0</v>
      </c>
      <c r="G27" s="44">
        <v>1</v>
      </c>
      <c r="H27" s="44">
        <v>2</v>
      </c>
      <c r="I27" s="44">
        <v>3</v>
      </c>
      <c r="J27" s="44">
        <v>4</v>
      </c>
      <c r="K27" s="44">
        <v>5</v>
      </c>
      <c r="L27" s="44">
        <v>6</v>
      </c>
      <c r="M27" s="44">
        <v>7</v>
      </c>
      <c r="N27" s="44">
        <v>8</v>
      </c>
      <c r="O27" s="44">
        <v>9</v>
      </c>
      <c r="P27" s="44">
        <v>10</v>
      </c>
      <c r="Q27" s="44">
        <v>11</v>
      </c>
      <c r="R27" s="44">
        <v>12</v>
      </c>
      <c r="S27" s="44">
        <v>13</v>
      </c>
      <c r="T27" s="44">
        <v>14</v>
      </c>
      <c r="U27" s="44">
        <v>15</v>
      </c>
    </row>
    <row r="28" spans="2:21" s="47" customFormat="1" ht="14.1" customHeight="1" x14ac:dyDescent="0.25">
      <c r="B28" s="11">
        <v>4</v>
      </c>
      <c r="C28" s="45" t="s">
        <v>14</v>
      </c>
      <c r="D28" s="46" t="s">
        <v>15</v>
      </c>
      <c r="E28" s="13"/>
      <c r="F28" s="105">
        <f t="shared" ref="F28:S28" si="12">1/(1+$E$35)^F27</f>
        <v>1</v>
      </c>
      <c r="G28" s="105">
        <f t="shared" si="12"/>
        <v>0.96153846153846145</v>
      </c>
      <c r="H28" s="105">
        <f t="shared" si="12"/>
        <v>0.92455621301775137</v>
      </c>
      <c r="I28" s="105">
        <f t="shared" si="12"/>
        <v>0.88899635867091487</v>
      </c>
      <c r="J28" s="105">
        <f t="shared" si="12"/>
        <v>0.85480419102972571</v>
      </c>
      <c r="K28" s="105">
        <f t="shared" si="12"/>
        <v>0.82192710675935154</v>
      </c>
      <c r="L28" s="105">
        <f t="shared" si="12"/>
        <v>0.79031452573014571</v>
      </c>
      <c r="M28" s="105">
        <f t="shared" si="12"/>
        <v>0.75991781320206331</v>
      </c>
      <c r="N28" s="105">
        <f t="shared" si="12"/>
        <v>0.73069020500198378</v>
      </c>
      <c r="O28" s="105">
        <f t="shared" si="12"/>
        <v>0.70258673557883045</v>
      </c>
      <c r="P28" s="105">
        <f t="shared" si="12"/>
        <v>0.67556416882579851</v>
      </c>
      <c r="Q28" s="105">
        <f t="shared" si="12"/>
        <v>0.6495809315632679</v>
      </c>
      <c r="R28" s="105">
        <f t="shared" si="12"/>
        <v>0.62459704958006512</v>
      </c>
      <c r="S28" s="105">
        <f t="shared" si="12"/>
        <v>0.600574086134678</v>
      </c>
      <c r="T28" s="105">
        <f t="shared" ref="T28:U28" si="13">1/(1+$E$35)^T27</f>
        <v>0.57747508282180582</v>
      </c>
      <c r="U28" s="105">
        <f t="shared" si="13"/>
        <v>0.55526450271327477</v>
      </c>
    </row>
    <row r="29" spans="2:21" s="47" customFormat="1" ht="14.1" customHeight="1" x14ac:dyDescent="0.25">
      <c r="B29" s="11">
        <v>5</v>
      </c>
      <c r="C29" s="48" t="s">
        <v>16</v>
      </c>
      <c r="D29" s="11" t="s">
        <v>8</v>
      </c>
      <c r="E29" s="13"/>
      <c r="F29" s="49">
        <f>Parametry!D17</f>
        <v>0</v>
      </c>
      <c r="G29" s="49">
        <f>F29</f>
        <v>0</v>
      </c>
      <c r="H29" s="49">
        <f t="shared" ref="H29:S31" si="14">G29</f>
        <v>0</v>
      </c>
      <c r="I29" s="49">
        <f>H29</f>
        <v>0</v>
      </c>
      <c r="J29" s="49">
        <f t="shared" si="14"/>
        <v>0</v>
      </c>
      <c r="K29" s="49">
        <f t="shared" si="14"/>
        <v>0</v>
      </c>
      <c r="L29" s="49">
        <f t="shared" si="14"/>
        <v>0</v>
      </c>
      <c r="M29" s="49">
        <f t="shared" si="14"/>
        <v>0</v>
      </c>
      <c r="N29" s="49">
        <f t="shared" si="14"/>
        <v>0</v>
      </c>
      <c r="O29" s="49">
        <f t="shared" si="14"/>
        <v>0</v>
      </c>
      <c r="P29" s="49">
        <f t="shared" si="14"/>
        <v>0</v>
      </c>
      <c r="Q29" s="49">
        <f t="shared" si="14"/>
        <v>0</v>
      </c>
      <c r="R29" s="49">
        <f t="shared" si="14"/>
        <v>0</v>
      </c>
      <c r="S29" s="49">
        <f t="shared" si="14"/>
        <v>0</v>
      </c>
      <c r="T29" s="49">
        <f t="shared" ref="T29:T31" si="15">S29</f>
        <v>0</v>
      </c>
      <c r="U29" s="49">
        <f t="shared" ref="U29:U31" si="16">T29</f>
        <v>0</v>
      </c>
    </row>
    <row r="30" spans="2:21" s="47" customFormat="1" ht="14.1" customHeight="1" x14ac:dyDescent="0.25">
      <c r="B30" s="11">
        <v>6</v>
      </c>
      <c r="C30" s="50" t="s">
        <v>17</v>
      </c>
      <c r="D30" s="11" t="s">
        <v>8</v>
      </c>
      <c r="E30" s="13"/>
      <c r="F30" s="49">
        <f>F29</f>
        <v>0</v>
      </c>
      <c r="G30" s="49">
        <f>Parametry!D18</f>
        <v>0</v>
      </c>
      <c r="H30" s="49">
        <f>G30</f>
        <v>0</v>
      </c>
      <c r="I30" s="49">
        <f t="shared" ref="I30" si="17">H30</f>
        <v>0</v>
      </c>
      <c r="J30" s="49">
        <f t="shared" si="14"/>
        <v>0</v>
      </c>
      <c r="K30" s="49">
        <f t="shared" si="14"/>
        <v>0</v>
      </c>
      <c r="L30" s="49">
        <f t="shared" si="14"/>
        <v>0</v>
      </c>
      <c r="M30" s="49">
        <f t="shared" si="14"/>
        <v>0</v>
      </c>
      <c r="N30" s="49">
        <f t="shared" si="14"/>
        <v>0</v>
      </c>
      <c r="O30" s="49">
        <f t="shared" si="14"/>
        <v>0</v>
      </c>
      <c r="P30" s="49">
        <f t="shared" si="14"/>
        <v>0</v>
      </c>
      <c r="Q30" s="49">
        <f t="shared" si="14"/>
        <v>0</v>
      </c>
      <c r="R30" s="49">
        <f t="shared" si="14"/>
        <v>0</v>
      </c>
      <c r="S30" s="49">
        <f t="shared" si="14"/>
        <v>0</v>
      </c>
      <c r="T30" s="49">
        <f t="shared" si="15"/>
        <v>0</v>
      </c>
      <c r="U30" s="49">
        <f t="shared" si="16"/>
        <v>0</v>
      </c>
    </row>
    <row r="31" spans="2:21" s="47" customFormat="1" ht="15.75" customHeight="1" x14ac:dyDescent="0.25">
      <c r="B31" s="11">
        <v>7</v>
      </c>
      <c r="C31" s="48" t="s">
        <v>57</v>
      </c>
      <c r="D31" s="11"/>
      <c r="E31" s="13"/>
      <c r="F31" s="51">
        <v>0</v>
      </c>
      <c r="G31" s="51">
        <f>Parametry!D19</f>
        <v>0</v>
      </c>
      <c r="H31" s="49">
        <f>G31</f>
        <v>0</v>
      </c>
      <c r="I31" s="49">
        <f t="shared" ref="I31" si="18">H31</f>
        <v>0</v>
      </c>
      <c r="J31" s="49">
        <f t="shared" si="14"/>
        <v>0</v>
      </c>
      <c r="K31" s="49">
        <f t="shared" si="14"/>
        <v>0</v>
      </c>
      <c r="L31" s="49">
        <f t="shared" si="14"/>
        <v>0</v>
      </c>
      <c r="M31" s="49">
        <f t="shared" si="14"/>
        <v>0</v>
      </c>
      <c r="N31" s="49">
        <f t="shared" si="14"/>
        <v>0</v>
      </c>
      <c r="O31" s="49">
        <f t="shared" si="14"/>
        <v>0</v>
      </c>
      <c r="P31" s="49">
        <f t="shared" si="14"/>
        <v>0</v>
      </c>
      <c r="Q31" s="49">
        <f t="shared" si="14"/>
        <v>0</v>
      </c>
      <c r="R31" s="49">
        <f t="shared" si="14"/>
        <v>0</v>
      </c>
      <c r="S31" s="49">
        <f t="shared" si="14"/>
        <v>0</v>
      </c>
      <c r="T31" s="49">
        <f t="shared" si="15"/>
        <v>0</v>
      </c>
      <c r="U31" s="49">
        <f t="shared" si="16"/>
        <v>0</v>
      </c>
    </row>
    <row r="32" spans="2:21" s="47" customFormat="1" ht="14.1" customHeight="1" x14ac:dyDescent="0.25">
      <c r="B32" s="11">
        <v>11</v>
      </c>
      <c r="C32" s="48" t="s">
        <v>72</v>
      </c>
      <c r="D32" s="11" t="s">
        <v>8</v>
      </c>
      <c r="E32" s="13"/>
      <c r="F32" s="49">
        <f>F29-F30+F31</f>
        <v>0</v>
      </c>
      <c r="G32" s="49">
        <f t="shared" ref="G32:S32" si="19">G29-G30+G31</f>
        <v>0</v>
      </c>
      <c r="H32" s="49">
        <f t="shared" si="19"/>
        <v>0</v>
      </c>
      <c r="I32" s="49">
        <f t="shared" si="19"/>
        <v>0</v>
      </c>
      <c r="J32" s="49">
        <f t="shared" si="19"/>
        <v>0</v>
      </c>
      <c r="K32" s="49">
        <f t="shared" si="19"/>
        <v>0</v>
      </c>
      <c r="L32" s="49">
        <f t="shared" si="19"/>
        <v>0</v>
      </c>
      <c r="M32" s="49">
        <f t="shared" si="19"/>
        <v>0</v>
      </c>
      <c r="N32" s="49">
        <f t="shared" si="19"/>
        <v>0</v>
      </c>
      <c r="O32" s="49">
        <f t="shared" si="19"/>
        <v>0</v>
      </c>
      <c r="P32" s="49">
        <f t="shared" si="19"/>
        <v>0</v>
      </c>
      <c r="Q32" s="49">
        <f t="shared" si="19"/>
        <v>0</v>
      </c>
      <c r="R32" s="49">
        <f t="shared" si="19"/>
        <v>0</v>
      </c>
      <c r="S32" s="49">
        <f t="shared" si="19"/>
        <v>0</v>
      </c>
      <c r="T32" s="49">
        <f t="shared" ref="T32" si="20">T29-T30+T31</f>
        <v>0</v>
      </c>
      <c r="U32" s="49">
        <f t="shared" ref="U32" si="21">U29-U30+U31</f>
        <v>0</v>
      </c>
    </row>
    <row r="33" spans="2:21" s="47" customFormat="1" ht="14.1" customHeight="1" x14ac:dyDescent="0.25">
      <c r="B33" s="11">
        <v>12</v>
      </c>
      <c r="C33" s="52" t="s">
        <v>73</v>
      </c>
      <c r="D33" s="17" t="s">
        <v>8</v>
      </c>
      <c r="E33" s="53">
        <f>G32</f>
        <v>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ht="14.1" customHeight="1" x14ac:dyDescent="0.25">
      <c r="B34" s="11">
        <v>13</v>
      </c>
      <c r="C34" s="55" t="s">
        <v>54</v>
      </c>
      <c r="D34" s="17" t="s">
        <v>8</v>
      </c>
      <c r="E34" s="56">
        <f>E21</f>
        <v>0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2:21" ht="14.1" customHeight="1" x14ac:dyDescent="0.25">
      <c r="B35" s="11">
        <v>15</v>
      </c>
      <c r="C35" s="55" t="s">
        <v>18</v>
      </c>
      <c r="D35" s="44" t="s">
        <v>9</v>
      </c>
      <c r="E35" s="58">
        <v>0.04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5" customHeight="1" x14ac:dyDescent="0.25">
      <c r="B36" s="37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21" ht="12.75" customHeight="1" x14ac:dyDescent="0.25">
      <c r="B37" s="142" t="s">
        <v>19</v>
      </c>
      <c r="C37" s="143"/>
      <c r="D37" s="143"/>
      <c r="E37" s="60"/>
      <c r="F37" s="6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2:21" s="43" customFormat="1" ht="15" customHeight="1" x14ac:dyDescent="0.25">
      <c r="B38" s="61" t="s">
        <v>2</v>
      </c>
      <c r="C38" s="63" t="s">
        <v>3</v>
      </c>
      <c r="D38" s="62" t="s">
        <v>20</v>
      </c>
      <c r="E38" s="10" t="s">
        <v>5</v>
      </c>
      <c r="F38" s="64">
        <f>F24</f>
        <v>2025</v>
      </c>
      <c r="G38" s="64">
        <f>G24</f>
        <v>2026</v>
      </c>
      <c r="H38" s="64">
        <f>H24</f>
        <v>2027</v>
      </c>
      <c r="I38" s="64">
        <f>I24</f>
        <v>2028</v>
      </c>
      <c r="J38" s="64">
        <f t="shared" ref="J38:S38" si="22">I38+1</f>
        <v>2029</v>
      </c>
      <c r="K38" s="64">
        <f t="shared" si="22"/>
        <v>2030</v>
      </c>
      <c r="L38" s="64">
        <f t="shared" si="22"/>
        <v>2031</v>
      </c>
      <c r="M38" s="64">
        <f t="shared" si="22"/>
        <v>2032</v>
      </c>
      <c r="N38" s="64">
        <f t="shared" si="22"/>
        <v>2033</v>
      </c>
      <c r="O38" s="64">
        <f t="shared" si="22"/>
        <v>2034</v>
      </c>
      <c r="P38" s="64">
        <f t="shared" si="22"/>
        <v>2035</v>
      </c>
      <c r="Q38" s="64">
        <f t="shared" si="22"/>
        <v>2036</v>
      </c>
      <c r="R38" s="64">
        <f t="shared" si="22"/>
        <v>2037</v>
      </c>
      <c r="S38" s="64">
        <f t="shared" si="22"/>
        <v>2038</v>
      </c>
      <c r="T38" s="64">
        <f t="shared" ref="T38" si="23">S38+1</f>
        <v>2039</v>
      </c>
      <c r="U38" s="64">
        <f t="shared" ref="U38" si="24">T38+1</f>
        <v>2040</v>
      </c>
    </row>
    <row r="39" spans="2:21" s="43" customFormat="1" ht="15" customHeight="1" x14ac:dyDescent="0.25">
      <c r="B39" s="65">
        <v>1</v>
      </c>
      <c r="C39" s="12" t="s">
        <v>69</v>
      </c>
      <c r="D39" s="11" t="s">
        <v>6</v>
      </c>
      <c r="E39" s="13"/>
      <c r="F39" s="14">
        <f>F25</f>
        <v>0</v>
      </c>
      <c r="G39" s="14">
        <f t="shared" ref="G39:H39" si="25">G25</f>
        <v>1</v>
      </c>
      <c r="H39" s="14">
        <f t="shared" si="25"/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s="43" customFormat="1" ht="15" customHeight="1" x14ac:dyDescent="0.25">
      <c r="B40" s="65">
        <v>2</v>
      </c>
      <c r="C40" s="12" t="s">
        <v>7</v>
      </c>
      <c r="D40" s="11" t="s">
        <v>6</v>
      </c>
      <c r="E40" s="13"/>
      <c r="F40" s="15">
        <v>0</v>
      </c>
      <c r="G40" s="15">
        <v>1</v>
      </c>
      <c r="H40" s="15">
        <v>2</v>
      </c>
      <c r="I40" s="15">
        <v>3</v>
      </c>
      <c r="J40" s="15">
        <v>4</v>
      </c>
      <c r="K40" s="15">
        <v>5</v>
      </c>
      <c r="L40" s="15">
        <v>6</v>
      </c>
      <c r="M40" s="15">
        <v>7</v>
      </c>
      <c r="N40" s="15">
        <v>8</v>
      </c>
      <c r="O40" s="15">
        <v>9</v>
      </c>
      <c r="P40" s="15">
        <v>10</v>
      </c>
      <c r="Q40" s="15">
        <v>11</v>
      </c>
      <c r="R40" s="15">
        <v>12</v>
      </c>
      <c r="S40" s="15">
        <v>13</v>
      </c>
      <c r="T40" s="15">
        <v>14</v>
      </c>
      <c r="U40" s="15">
        <v>15</v>
      </c>
    </row>
    <row r="41" spans="2:21" s="69" customFormat="1" ht="15" customHeight="1" x14ac:dyDescent="0.25">
      <c r="B41" s="65">
        <v>3</v>
      </c>
      <c r="C41" s="66" t="s">
        <v>55</v>
      </c>
      <c r="D41" s="17" t="s">
        <v>8</v>
      </c>
      <c r="E41" s="67">
        <f>SUM(F41:M41)</f>
        <v>0</v>
      </c>
      <c r="F41" s="68">
        <f>F13</f>
        <v>0</v>
      </c>
      <c r="G41" s="68">
        <f>G13</f>
        <v>0</v>
      </c>
      <c r="H41" s="68">
        <f>H13</f>
        <v>0</v>
      </c>
      <c r="I41" s="68">
        <f>I13</f>
        <v>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s="69" customFormat="1" ht="15" customHeight="1" x14ac:dyDescent="0.25">
      <c r="B42" s="65">
        <v>4</v>
      </c>
      <c r="C42" s="48" t="s">
        <v>56</v>
      </c>
      <c r="D42" s="17" t="s">
        <v>8</v>
      </c>
      <c r="E42" s="67">
        <f>SUM(F42:M42)</f>
        <v>0</v>
      </c>
      <c r="F42" s="70">
        <f t="shared" ref="F42:S42" si="26">F41*F28</f>
        <v>0</v>
      </c>
      <c r="G42" s="70">
        <f>G41*G28</f>
        <v>0</v>
      </c>
      <c r="H42" s="70">
        <f t="shared" si="26"/>
        <v>0</v>
      </c>
      <c r="I42" s="70">
        <f t="shared" si="26"/>
        <v>0</v>
      </c>
      <c r="J42" s="70">
        <f t="shared" si="26"/>
        <v>0</v>
      </c>
      <c r="K42" s="70">
        <f t="shared" si="26"/>
        <v>0</v>
      </c>
      <c r="L42" s="70">
        <f t="shared" si="26"/>
        <v>0</v>
      </c>
      <c r="M42" s="70">
        <f t="shared" si="26"/>
        <v>0</v>
      </c>
      <c r="N42" s="70">
        <f t="shared" si="26"/>
        <v>0</v>
      </c>
      <c r="O42" s="70">
        <f t="shared" si="26"/>
        <v>0</v>
      </c>
      <c r="P42" s="70">
        <f t="shared" si="26"/>
        <v>0</v>
      </c>
      <c r="Q42" s="70">
        <f t="shared" si="26"/>
        <v>0</v>
      </c>
      <c r="R42" s="70">
        <f t="shared" si="26"/>
        <v>0</v>
      </c>
      <c r="S42" s="70">
        <f t="shared" si="26"/>
        <v>0</v>
      </c>
      <c r="T42" s="70">
        <f t="shared" ref="T42:U42" si="27">T41*T28</f>
        <v>0</v>
      </c>
      <c r="U42" s="70">
        <f t="shared" si="27"/>
        <v>0</v>
      </c>
    </row>
    <row r="43" spans="2:21" s="69" customFormat="1" ht="15" customHeight="1" x14ac:dyDescent="0.25">
      <c r="B43" s="65">
        <v>5</v>
      </c>
      <c r="C43" s="48" t="s">
        <v>21</v>
      </c>
      <c r="D43" s="17" t="s">
        <v>8</v>
      </c>
      <c r="E43" s="71"/>
      <c r="F43" s="70">
        <f t="shared" ref="F43:S43" si="28">F$28*F29</f>
        <v>0</v>
      </c>
      <c r="G43" s="70">
        <f t="shared" si="28"/>
        <v>0</v>
      </c>
      <c r="H43" s="70">
        <f t="shared" si="28"/>
        <v>0</v>
      </c>
      <c r="I43" s="70">
        <f t="shared" si="28"/>
        <v>0</v>
      </c>
      <c r="J43" s="70">
        <f t="shared" si="28"/>
        <v>0</v>
      </c>
      <c r="K43" s="70">
        <f t="shared" si="28"/>
        <v>0</v>
      </c>
      <c r="L43" s="70">
        <f t="shared" si="28"/>
        <v>0</v>
      </c>
      <c r="M43" s="70">
        <f t="shared" si="28"/>
        <v>0</v>
      </c>
      <c r="N43" s="70">
        <f t="shared" si="28"/>
        <v>0</v>
      </c>
      <c r="O43" s="70">
        <f t="shared" si="28"/>
        <v>0</v>
      </c>
      <c r="P43" s="70">
        <f t="shared" si="28"/>
        <v>0</v>
      </c>
      <c r="Q43" s="70">
        <f t="shared" si="28"/>
        <v>0</v>
      </c>
      <c r="R43" s="70">
        <f t="shared" si="28"/>
        <v>0</v>
      </c>
      <c r="S43" s="70">
        <f t="shared" si="28"/>
        <v>0</v>
      </c>
      <c r="T43" s="70">
        <f t="shared" ref="T43:U43" si="29">T$28*T29</f>
        <v>0</v>
      </c>
      <c r="U43" s="70">
        <f t="shared" si="29"/>
        <v>0</v>
      </c>
    </row>
    <row r="44" spans="2:21" s="69" customFormat="1" ht="15" customHeight="1" x14ac:dyDescent="0.25">
      <c r="B44" s="65">
        <v>6</v>
      </c>
      <c r="C44" s="50" t="s">
        <v>22</v>
      </c>
      <c r="D44" s="17"/>
      <c r="E44" s="71"/>
      <c r="F44" s="70">
        <f t="shared" ref="F44:S44" si="30">F$28*F30</f>
        <v>0</v>
      </c>
      <c r="G44" s="70">
        <f t="shared" si="30"/>
        <v>0</v>
      </c>
      <c r="H44" s="70">
        <f t="shared" si="30"/>
        <v>0</v>
      </c>
      <c r="I44" s="70">
        <f t="shared" si="30"/>
        <v>0</v>
      </c>
      <c r="J44" s="70">
        <f t="shared" si="30"/>
        <v>0</v>
      </c>
      <c r="K44" s="70">
        <f t="shared" si="30"/>
        <v>0</v>
      </c>
      <c r="L44" s="70">
        <f t="shared" si="30"/>
        <v>0</v>
      </c>
      <c r="M44" s="70">
        <f t="shared" si="30"/>
        <v>0</v>
      </c>
      <c r="N44" s="70">
        <f t="shared" si="30"/>
        <v>0</v>
      </c>
      <c r="O44" s="70">
        <f t="shared" si="30"/>
        <v>0</v>
      </c>
      <c r="P44" s="70">
        <f t="shared" si="30"/>
        <v>0</v>
      </c>
      <c r="Q44" s="70">
        <f t="shared" si="30"/>
        <v>0</v>
      </c>
      <c r="R44" s="70">
        <f t="shared" si="30"/>
        <v>0</v>
      </c>
      <c r="S44" s="70">
        <f t="shared" si="30"/>
        <v>0</v>
      </c>
      <c r="T44" s="70">
        <f t="shared" ref="T44:U44" si="31">T$28*T30</f>
        <v>0</v>
      </c>
      <c r="U44" s="70">
        <f t="shared" si="31"/>
        <v>0</v>
      </c>
    </row>
    <row r="45" spans="2:21" s="69" customFormat="1" ht="15" customHeight="1" x14ac:dyDescent="0.25">
      <c r="B45" s="65">
        <v>7</v>
      </c>
      <c r="C45" s="48" t="s">
        <v>23</v>
      </c>
      <c r="D45" s="17" t="s">
        <v>8</v>
      </c>
      <c r="E45" s="71"/>
      <c r="F45" s="70">
        <f t="shared" ref="F45:S45" si="32">F$28*F32</f>
        <v>0</v>
      </c>
      <c r="G45" s="70">
        <f t="shared" si="32"/>
        <v>0</v>
      </c>
      <c r="H45" s="70">
        <f t="shared" si="32"/>
        <v>0</v>
      </c>
      <c r="I45" s="70">
        <f t="shared" si="32"/>
        <v>0</v>
      </c>
      <c r="J45" s="70">
        <f t="shared" si="32"/>
        <v>0</v>
      </c>
      <c r="K45" s="70">
        <f t="shared" si="32"/>
        <v>0</v>
      </c>
      <c r="L45" s="70">
        <f t="shared" si="32"/>
        <v>0</v>
      </c>
      <c r="M45" s="70">
        <f t="shared" si="32"/>
        <v>0</v>
      </c>
      <c r="N45" s="70">
        <f t="shared" si="32"/>
        <v>0</v>
      </c>
      <c r="O45" s="70">
        <f t="shared" si="32"/>
        <v>0</v>
      </c>
      <c r="P45" s="70">
        <f t="shared" si="32"/>
        <v>0</v>
      </c>
      <c r="Q45" s="70">
        <f t="shared" si="32"/>
        <v>0</v>
      </c>
      <c r="R45" s="70">
        <f t="shared" si="32"/>
        <v>0</v>
      </c>
      <c r="S45" s="70">
        <f t="shared" si="32"/>
        <v>0</v>
      </c>
      <c r="T45" s="70">
        <f t="shared" ref="T45:U45" si="33">T$28*T32</f>
        <v>0</v>
      </c>
      <c r="U45" s="70">
        <f t="shared" si="33"/>
        <v>0</v>
      </c>
    </row>
    <row r="46" spans="2:21" s="69" customFormat="1" ht="15" customHeight="1" x14ac:dyDescent="0.25">
      <c r="B46" s="65">
        <v>8</v>
      </c>
      <c r="C46" s="48" t="s">
        <v>24</v>
      </c>
      <c r="D46" s="17" t="s">
        <v>8</v>
      </c>
      <c r="E46" s="72">
        <f>SUM(F42:M42)</f>
        <v>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s="69" customFormat="1" ht="15" customHeight="1" x14ac:dyDescent="0.25">
      <c r="B47" s="65">
        <v>9</v>
      </c>
      <c r="C47" s="55" t="s">
        <v>25</v>
      </c>
      <c r="D47" s="17" t="s">
        <v>8</v>
      </c>
      <c r="E47" s="72">
        <f>SUM(F43:U43)</f>
        <v>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 s="69" customFormat="1" ht="15" customHeight="1" x14ac:dyDescent="0.25">
      <c r="B48" s="65">
        <v>10</v>
      </c>
      <c r="C48" s="55" t="s">
        <v>26</v>
      </c>
      <c r="D48" s="17" t="s">
        <v>8</v>
      </c>
      <c r="E48" s="72">
        <f>SUM(F44:U44)</f>
        <v>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69" customFormat="1" ht="15" customHeight="1" x14ac:dyDescent="0.25">
      <c r="B49" s="65">
        <v>11</v>
      </c>
      <c r="C49" s="55" t="s">
        <v>27</v>
      </c>
      <c r="D49" s="17" t="s">
        <v>8</v>
      </c>
      <c r="E49" s="72">
        <f>SUM(F45:U45)</f>
        <v>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5" customHeight="1" x14ac:dyDescent="0.25">
      <c r="B50" s="37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2" x14ac:dyDescent="0.25">
      <c r="A51" s="74"/>
      <c r="B51" s="140" t="s">
        <v>59</v>
      </c>
      <c r="C51" s="141"/>
      <c r="D51" s="141"/>
      <c r="E51" s="14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" x14ac:dyDescent="0.25">
      <c r="A52" s="75"/>
      <c r="B52" s="76" t="s">
        <v>2</v>
      </c>
      <c r="C52" s="77" t="s">
        <v>3</v>
      </c>
      <c r="D52" s="28" t="s">
        <v>4</v>
      </c>
      <c r="E52" s="76" t="s">
        <v>5</v>
      </c>
      <c r="F52" s="76">
        <f t="shared" ref="F52:S52" si="34">F38</f>
        <v>2025</v>
      </c>
      <c r="G52" s="76">
        <f t="shared" si="34"/>
        <v>2026</v>
      </c>
      <c r="H52" s="76">
        <f t="shared" si="34"/>
        <v>2027</v>
      </c>
      <c r="I52" s="76">
        <f t="shared" si="34"/>
        <v>2028</v>
      </c>
      <c r="J52" s="76">
        <f t="shared" si="34"/>
        <v>2029</v>
      </c>
      <c r="K52" s="76">
        <f t="shared" si="34"/>
        <v>2030</v>
      </c>
      <c r="L52" s="76">
        <f t="shared" si="34"/>
        <v>2031</v>
      </c>
      <c r="M52" s="76">
        <f t="shared" si="34"/>
        <v>2032</v>
      </c>
      <c r="N52" s="76">
        <f t="shared" si="34"/>
        <v>2033</v>
      </c>
      <c r="O52" s="76">
        <f t="shared" si="34"/>
        <v>2034</v>
      </c>
      <c r="P52" s="76">
        <f t="shared" si="34"/>
        <v>2035</v>
      </c>
      <c r="Q52" s="76">
        <f t="shared" si="34"/>
        <v>2036</v>
      </c>
      <c r="R52" s="76">
        <f t="shared" si="34"/>
        <v>2037</v>
      </c>
      <c r="S52" s="76">
        <f t="shared" si="34"/>
        <v>2038</v>
      </c>
      <c r="T52" s="76">
        <f t="shared" ref="T52:U52" si="35">T38</f>
        <v>2039</v>
      </c>
      <c r="U52" s="76">
        <f t="shared" si="35"/>
        <v>2040</v>
      </c>
    </row>
    <row r="53" spans="1:21" ht="14.1" customHeight="1" x14ac:dyDescent="0.25">
      <c r="A53" s="78"/>
      <c r="B53" s="11">
        <v>1</v>
      </c>
      <c r="C53" s="12" t="s">
        <v>69</v>
      </c>
      <c r="D53" s="11" t="s">
        <v>6</v>
      </c>
      <c r="E53" s="13"/>
      <c r="F53" s="14">
        <f>F39</f>
        <v>0</v>
      </c>
      <c r="G53" s="14">
        <f t="shared" ref="G53:H53" si="36">G39</f>
        <v>1</v>
      </c>
      <c r="H53" s="14">
        <f t="shared" si="36"/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1" customHeight="1" x14ac:dyDescent="0.25">
      <c r="A54" s="78"/>
      <c r="B54" s="11">
        <v>2</v>
      </c>
      <c r="C54" s="12" t="s">
        <v>7</v>
      </c>
      <c r="D54" s="11" t="s">
        <v>6</v>
      </c>
      <c r="E54" s="13"/>
      <c r="F54" s="15">
        <v>0</v>
      </c>
      <c r="G54" s="15">
        <v>1</v>
      </c>
      <c r="H54" s="15">
        <v>2</v>
      </c>
      <c r="I54" s="15">
        <v>3</v>
      </c>
      <c r="J54" s="15">
        <v>4</v>
      </c>
      <c r="K54" s="15">
        <v>5</v>
      </c>
      <c r="L54" s="15">
        <v>6</v>
      </c>
      <c r="M54" s="15">
        <v>7</v>
      </c>
      <c r="N54" s="15">
        <v>8</v>
      </c>
      <c r="O54" s="15">
        <v>9</v>
      </c>
      <c r="P54" s="15">
        <v>10</v>
      </c>
      <c r="Q54" s="15">
        <v>11</v>
      </c>
      <c r="R54" s="15">
        <v>12</v>
      </c>
      <c r="S54" s="15">
        <v>13</v>
      </c>
      <c r="T54" s="15">
        <v>14</v>
      </c>
      <c r="U54" s="15">
        <v>15</v>
      </c>
    </row>
    <row r="55" spans="1:21" ht="14.1" customHeight="1" x14ac:dyDescent="0.25">
      <c r="A55" s="78"/>
      <c r="B55" s="11">
        <v>3</v>
      </c>
      <c r="C55" s="16" t="str">
        <f>C41</f>
        <v>Nakłady inwestycyjne - ceny stałe</v>
      </c>
      <c r="D55" s="79" t="str">
        <f>D41</f>
        <v>zł</v>
      </c>
      <c r="E55" s="13"/>
      <c r="F55" s="80">
        <f t="shared" ref="F55:S55" si="37">F41</f>
        <v>0</v>
      </c>
      <c r="G55" s="80">
        <f t="shared" si="37"/>
        <v>0</v>
      </c>
      <c r="H55" s="80">
        <f t="shared" si="37"/>
        <v>0</v>
      </c>
      <c r="I55" s="81">
        <f t="shared" si="37"/>
        <v>0</v>
      </c>
      <c r="J55" s="81">
        <f t="shared" si="37"/>
        <v>0</v>
      </c>
      <c r="K55" s="81">
        <f t="shared" si="37"/>
        <v>0</v>
      </c>
      <c r="L55" s="81">
        <f t="shared" si="37"/>
        <v>0</v>
      </c>
      <c r="M55" s="81">
        <f t="shared" si="37"/>
        <v>0</v>
      </c>
      <c r="N55" s="81">
        <f t="shared" si="37"/>
        <v>0</v>
      </c>
      <c r="O55" s="81">
        <f t="shared" si="37"/>
        <v>0</v>
      </c>
      <c r="P55" s="81">
        <f t="shared" si="37"/>
        <v>0</v>
      </c>
      <c r="Q55" s="81">
        <f t="shared" si="37"/>
        <v>0</v>
      </c>
      <c r="R55" s="81">
        <f t="shared" si="37"/>
        <v>0</v>
      </c>
      <c r="S55" s="81">
        <f t="shared" si="37"/>
        <v>0</v>
      </c>
      <c r="T55" s="81">
        <f t="shared" ref="T55:U55" si="38">T41</f>
        <v>0</v>
      </c>
      <c r="U55" s="81">
        <f t="shared" si="38"/>
        <v>0</v>
      </c>
    </row>
    <row r="56" spans="1:21" ht="14.1" customHeight="1" x14ac:dyDescent="0.25">
      <c r="A56" s="78"/>
      <c r="B56" s="11">
        <v>5</v>
      </c>
      <c r="C56" s="111" t="s">
        <v>72</v>
      </c>
      <c r="D56" s="82" t="str">
        <f>D43</f>
        <v>zł</v>
      </c>
      <c r="E56" s="13"/>
      <c r="F56" s="83">
        <f t="shared" ref="F56:S56" si="39">F32</f>
        <v>0</v>
      </c>
      <c r="G56" s="83">
        <f t="shared" si="39"/>
        <v>0</v>
      </c>
      <c r="H56" s="83">
        <f t="shared" si="39"/>
        <v>0</v>
      </c>
      <c r="I56" s="83">
        <f t="shared" si="39"/>
        <v>0</v>
      </c>
      <c r="J56" s="83">
        <f t="shared" si="39"/>
        <v>0</v>
      </c>
      <c r="K56" s="83">
        <f t="shared" si="39"/>
        <v>0</v>
      </c>
      <c r="L56" s="83">
        <f t="shared" si="39"/>
        <v>0</v>
      </c>
      <c r="M56" s="83">
        <f t="shared" si="39"/>
        <v>0</v>
      </c>
      <c r="N56" s="83">
        <f t="shared" si="39"/>
        <v>0</v>
      </c>
      <c r="O56" s="83">
        <f t="shared" si="39"/>
        <v>0</v>
      </c>
      <c r="P56" s="83">
        <f t="shared" si="39"/>
        <v>0</v>
      </c>
      <c r="Q56" s="83">
        <f t="shared" si="39"/>
        <v>0</v>
      </c>
      <c r="R56" s="83">
        <f t="shared" si="39"/>
        <v>0</v>
      </c>
      <c r="S56" s="83">
        <f t="shared" si="39"/>
        <v>0</v>
      </c>
      <c r="T56" s="83">
        <f t="shared" ref="T56:U56" si="40">T32</f>
        <v>0</v>
      </c>
      <c r="U56" s="83">
        <f t="shared" si="40"/>
        <v>0</v>
      </c>
    </row>
    <row r="57" spans="1:21" ht="14.1" customHeight="1" x14ac:dyDescent="0.25">
      <c r="A57" s="78"/>
      <c r="B57" s="11">
        <v>6</v>
      </c>
      <c r="C57" s="12" t="s">
        <v>28</v>
      </c>
      <c r="D57" s="82" t="str">
        <f>D45</f>
        <v>zł</v>
      </c>
      <c r="E57" s="13"/>
      <c r="F57" s="84">
        <f t="shared" ref="F57:S57" si="41">F56-F55</f>
        <v>0</v>
      </c>
      <c r="G57" s="84">
        <f>G56-G55</f>
        <v>0</v>
      </c>
      <c r="H57" s="84">
        <f t="shared" si="41"/>
        <v>0</v>
      </c>
      <c r="I57" s="84">
        <f>I56-I55</f>
        <v>0</v>
      </c>
      <c r="J57" s="84">
        <f>J56-J55</f>
        <v>0</v>
      </c>
      <c r="K57" s="84">
        <f t="shared" si="41"/>
        <v>0</v>
      </c>
      <c r="L57" s="84">
        <f t="shared" si="41"/>
        <v>0</v>
      </c>
      <c r="M57" s="84">
        <f t="shared" si="41"/>
        <v>0</v>
      </c>
      <c r="N57" s="84">
        <f t="shared" si="41"/>
        <v>0</v>
      </c>
      <c r="O57" s="84">
        <f t="shared" si="41"/>
        <v>0</v>
      </c>
      <c r="P57" s="84">
        <f t="shared" si="41"/>
        <v>0</v>
      </c>
      <c r="Q57" s="84">
        <f t="shared" si="41"/>
        <v>0</v>
      </c>
      <c r="R57" s="84">
        <f t="shared" si="41"/>
        <v>0</v>
      </c>
      <c r="S57" s="84">
        <f t="shared" si="41"/>
        <v>0</v>
      </c>
      <c r="T57" s="84">
        <f t="shared" ref="T57:U57" si="42">T56-T55</f>
        <v>0</v>
      </c>
      <c r="U57" s="84">
        <f t="shared" si="42"/>
        <v>0</v>
      </c>
    </row>
    <row r="58" spans="1:21" ht="14.1" customHeight="1" x14ac:dyDescent="0.25">
      <c r="A58" s="78"/>
      <c r="B58" s="11">
        <v>7</v>
      </c>
      <c r="C58" s="85" t="str">
        <f>C35</f>
        <v>Finansowa stopa dyskonta</v>
      </c>
      <c r="D58" s="86" t="s">
        <v>9</v>
      </c>
      <c r="E58" s="87">
        <f>E35</f>
        <v>0.04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1" customHeight="1" x14ac:dyDescent="0.25">
      <c r="A59" s="88"/>
      <c r="B59" s="11">
        <v>8</v>
      </c>
      <c r="C59" s="112" t="s">
        <v>42</v>
      </c>
      <c r="D59" s="17" t="s">
        <v>8</v>
      </c>
      <c r="E59" s="72">
        <f>NPV(E58,(F56:U56))-SUM(F55:G55)</f>
        <v>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14.1" customHeight="1" x14ac:dyDescent="0.25">
      <c r="A60" s="88"/>
      <c r="B60" s="11">
        <v>9</v>
      </c>
      <c r="C60" s="91" t="s">
        <v>29</v>
      </c>
      <c r="D60" s="86" t="s">
        <v>9</v>
      </c>
      <c r="E60" s="99" t="e">
        <f>IRR(F57:U57)</f>
        <v>#NUM!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2" x14ac:dyDescent="0.25">
      <c r="A61" s="78"/>
      <c r="B61" s="23"/>
      <c r="C61" s="90"/>
      <c r="D61" s="2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</sheetData>
  <mergeCells count="5">
    <mergeCell ref="B5:E5"/>
    <mergeCell ref="B17:E17"/>
    <mergeCell ref="B23:G23"/>
    <mergeCell ref="B37:D37"/>
    <mergeCell ref="B51:E51"/>
  </mergeCells>
  <conditionalFormatting sqref="C58:D58 D60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86" fitToHeight="2" orientation="landscape" r:id="rId1"/>
  <headerFooter alignWithMargins="0">
    <oddFooter>&amp;C&amp;A&amp;R&amp;P</oddFooter>
  </headerFooter>
  <rowBreaks count="1" manualBreakCount="1">
    <brk id="36" max="16383" man="1"/>
  </rowBreaks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G19" sqref="G19"/>
    </sheetView>
  </sheetViews>
  <sheetFormatPr defaultRowHeight="15" x14ac:dyDescent="0.25"/>
  <cols>
    <col min="1" max="1" width="5.140625" customWidth="1"/>
    <col min="2" max="2" width="19.5703125" customWidth="1"/>
    <col min="3" max="3" width="10.28515625" customWidth="1"/>
    <col min="4" max="4" width="12" customWidth="1"/>
    <col min="5" max="5" width="11.28515625" customWidth="1"/>
  </cols>
  <sheetData>
    <row r="1" spans="1:5" x14ac:dyDescent="0.25">
      <c r="A1" s="100" t="s">
        <v>136</v>
      </c>
    </row>
    <row r="2" spans="1:5" x14ac:dyDescent="0.25">
      <c r="C2" s="100"/>
    </row>
    <row r="3" spans="1:5" x14ac:dyDescent="0.25">
      <c r="A3" s="94" t="s">
        <v>2</v>
      </c>
      <c r="B3" s="95" t="s">
        <v>80</v>
      </c>
      <c r="C3" s="94" t="s">
        <v>81</v>
      </c>
      <c r="D3" s="95"/>
      <c r="E3" s="95"/>
    </row>
    <row r="4" spans="1:5" x14ac:dyDescent="0.25">
      <c r="A4" s="94">
        <v>1</v>
      </c>
      <c r="B4" s="95" t="s">
        <v>82</v>
      </c>
      <c r="C4" s="94">
        <v>94.19</v>
      </c>
      <c r="D4" s="94" t="s">
        <v>83</v>
      </c>
      <c r="E4" s="119">
        <v>2374</v>
      </c>
    </row>
    <row r="5" spans="1:5" x14ac:dyDescent="0.25">
      <c r="A5" s="94">
        <v>2</v>
      </c>
      <c r="B5" s="95" t="s">
        <v>84</v>
      </c>
      <c r="C5" s="94">
        <v>55.47</v>
      </c>
      <c r="D5" s="94" t="s">
        <v>85</v>
      </c>
      <c r="E5" s="119">
        <v>2028</v>
      </c>
    </row>
    <row r="6" spans="1:5" x14ac:dyDescent="0.25">
      <c r="A6" s="94">
        <v>3</v>
      </c>
      <c r="B6" s="95" t="s">
        <v>86</v>
      </c>
      <c r="C6" s="94">
        <v>74.099999999999994</v>
      </c>
      <c r="D6" s="94" t="s">
        <v>83</v>
      </c>
      <c r="E6" s="119">
        <v>3186</v>
      </c>
    </row>
    <row r="7" spans="1:5" x14ac:dyDescent="0.25">
      <c r="A7" s="94">
        <v>4</v>
      </c>
      <c r="B7" s="95" t="s">
        <v>87</v>
      </c>
      <c r="C7" s="94">
        <v>63.1</v>
      </c>
      <c r="D7" s="94" t="s">
        <v>83</v>
      </c>
      <c r="E7" s="119">
        <v>2985</v>
      </c>
    </row>
    <row r="8" spans="1:5" x14ac:dyDescent="0.25">
      <c r="A8" s="94"/>
      <c r="B8" s="95"/>
      <c r="C8" s="94" t="s">
        <v>88</v>
      </c>
      <c r="D8" s="120"/>
      <c r="E8" s="95"/>
    </row>
    <row r="9" spans="1:5" x14ac:dyDescent="0.25">
      <c r="A9" s="94">
        <v>5</v>
      </c>
      <c r="B9" s="95" t="s">
        <v>89</v>
      </c>
      <c r="C9" s="94">
        <v>597</v>
      </c>
      <c r="D9" s="120"/>
      <c r="E9" s="95"/>
    </row>
    <row r="10" spans="1:5" x14ac:dyDescent="0.25">
      <c r="A10" s="92"/>
      <c r="C10" s="92"/>
      <c r="D10" s="121"/>
    </row>
    <row r="11" spans="1:5" x14ac:dyDescent="0.25">
      <c r="A11" s="100" t="s">
        <v>90</v>
      </c>
    </row>
    <row r="12" spans="1:5" x14ac:dyDescent="0.25">
      <c r="A12" s="100"/>
    </row>
    <row r="13" spans="1:5" x14ac:dyDescent="0.25">
      <c r="A13" s="122" t="s">
        <v>91</v>
      </c>
    </row>
    <row r="14" spans="1:5" x14ac:dyDescent="0.25">
      <c r="A14" s="123"/>
      <c r="B14" s="124"/>
      <c r="C14" s="124"/>
      <c r="D14" s="124"/>
      <c r="E14" s="124"/>
    </row>
    <row r="15" spans="1:5" x14ac:dyDescent="0.25">
      <c r="A15" s="125" t="s">
        <v>2</v>
      </c>
      <c r="B15" s="126" t="s">
        <v>80</v>
      </c>
      <c r="C15" s="127" t="s">
        <v>82</v>
      </c>
      <c r="D15" s="126"/>
      <c r="E15" s="126" t="s">
        <v>92</v>
      </c>
    </row>
    <row r="16" spans="1:5" x14ac:dyDescent="0.25">
      <c r="A16" s="94">
        <v>1</v>
      </c>
      <c r="B16" s="95" t="s">
        <v>93</v>
      </c>
      <c r="C16" s="94" t="s">
        <v>83</v>
      </c>
      <c r="D16" s="120">
        <v>14.5</v>
      </c>
      <c r="E16" s="95"/>
    </row>
    <row r="17" spans="1:5" x14ac:dyDescent="0.25">
      <c r="A17" s="94">
        <v>2</v>
      </c>
      <c r="B17" s="95" t="s">
        <v>94</v>
      </c>
      <c r="C17" s="94" t="s">
        <v>83</v>
      </c>
      <c r="D17" s="120">
        <f>D$16*$E17</f>
        <v>10.875</v>
      </c>
      <c r="E17" s="128">
        <v>0.75</v>
      </c>
    </row>
    <row r="18" spans="1:5" x14ac:dyDescent="0.25">
      <c r="A18" s="94">
        <v>3</v>
      </c>
      <c r="B18" s="95" t="s">
        <v>95</v>
      </c>
      <c r="C18" s="94" t="s">
        <v>83</v>
      </c>
      <c r="D18" s="120">
        <f>D$16*$E18</f>
        <v>10.149999999999999</v>
      </c>
      <c r="E18" s="128">
        <v>0.7</v>
      </c>
    </row>
    <row r="19" spans="1:5" x14ac:dyDescent="0.25">
      <c r="A19" s="92"/>
      <c r="C19" s="92"/>
      <c r="D19" s="121"/>
      <c r="E19" s="129"/>
    </row>
    <row r="20" spans="1:5" ht="28.5" customHeight="1" x14ac:dyDescent="0.25">
      <c r="A20" s="144" t="s">
        <v>96</v>
      </c>
      <c r="B20" s="144"/>
      <c r="C20" s="144"/>
      <c r="D20" s="144"/>
      <c r="E20" s="144"/>
    </row>
    <row r="22" spans="1:5" x14ac:dyDescent="0.25">
      <c r="A22" s="94" t="s">
        <v>2</v>
      </c>
      <c r="B22" s="95" t="s">
        <v>80</v>
      </c>
      <c r="C22" s="130"/>
      <c r="D22" s="95"/>
      <c r="E22" s="95" t="s">
        <v>92</v>
      </c>
    </row>
    <row r="23" spans="1:5" x14ac:dyDescent="0.25">
      <c r="A23" s="94">
        <v>1</v>
      </c>
      <c r="B23" s="95" t="s">
        <v>93</v>
      </c>
      <c r="C23" s="94" t="s">
        <v>83</v>
      </c>
      <c r="D23" s="120">
        <v>0.3</v>
      </c>
      <c r="E23" s="131"/>
    </row>
    <row r="24" spans="1:5" x14ac:dyDescent="0.25">
      <c r="A24" s="94">
        <v>2</v>
      </c>
      <c r="B24" s="95" t="s">
        <v>94</v>
      </c>
      <c r="C24" s="94" t="s">
        <v>83</v>
      </c>
      <c r="D24" s="120">
        <f>D$23*$E24</f>
        <v>0.24</v>
      </c>
      <c r="E24" s="128">
        <v>0.8</v>
      </c>
    </row>
    <row r="25" spans="1:5" x14ac:dyDescent="0.25">
      <c r="A25" s="94">
        <v>3</v>
      </c>
      <c r="B25" s="95" t="s">
        <v>95</v>
      </c>
      <c r="C25" s="94" t="s">
        <v>83</v>
      </c>
      <c r="D25" s="120">
        <f>D$23*$E25</f>
        <v>0.22499999999999998</v>
      </c>
      <c r="E25" s="128">
        <v>0.75</v>
      </c>
    </row>
    <row r="26" spans="1:5" x14ac:dyDescent="0.25">
      <c r="B26" s="132" t="s">
        <v>97</v>
      </c>
    </row>
    <row r="28" spans="1:5" ht="30" customHeight="1" x14ac:dyDescent="0.25">
      <c r="A28" s="145" t="s">
        <v>129</v>
      </c>
      <c r="B28" s="145"/>
      <c r="C28" s="145"/>
      <c r="D28" s="145"/>
      <c r="E28" s="145"/>
    </row>
  </sheetData>
  <mergeCells count="2">
    <mergeCell ref="A20:E20"/>
    <mergeCell ref="A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</vt:lpstr>
      <vt:lpstr>Efektywnosc</vt:lpstr>
      <vt:lpstr>Wskazniki emisji</vt:lpstr>
      <vt:lpstr>Efektywnosc!Obszar_wydruku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KSWP Wspólny</cp:lastModifiedBy>
  <cp:lastPrinted>2024-12-04T11:03:30Z</cp:lastPrinted>
  <dcterms:created xsi:type="dcterms:W3CDTF">2019-02-21T14:49:33Z</dcterms:created>
  <dcterms:modified xsi:type="dcterms:W3CDTF">2025-04-09T09:02:35Z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2023-07-18T16:02:07Z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4b86235e-cc98-49ad-88be-4c97aa54283c</vt:lpwstr>
  </property>
  <property fmtid="{D5CDD505-2E9C-101B-9397-08002B2CF9AE}" pid="8" name="MSIP_Label_52a0fa98-7deb-4b97-a58b-3087d9cf6647_ContentBits">
    <vt:lpwstr>0</vt:lpwstr>
  </property>
</Properties>
</file>